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handra\Downloads\"/>
    </mc:Choice>
  </mc:AlternateContent>
  <xr:revisionPtr revIDLastSave="0" documentId="13_ncr:1_{A0A54E08-ED2A-40DA-AFFE-02FE6373AF2C}" xr6:coauthVersionLast="47" xr6:coauthVersionMax="47" xr10:uidLastSave="{00000000-0000-0000-0000-000000000000}"/>
  <bookViews>
    <workbookView xWindow="-108" yWindow="-108" windowWidth="23256" windowHeight="12576" tabRatio="852" xr2:uid="{00000000-000D-0000-FFFF-FFFF00000000}"/>
  </bookViews>
  <sheets>
    <sheet name="Start here" sheetId="1" r:id="rId1"/>
    <sheet name="Overview" sheetId="2" r:id="rId2"/>
    <sheet name="Planning calendar" sheetId="3" r:id="rId3"/>
    <sheet name="Parts calendar" sheetId="4" r:id="rId4"/>
    <sheet name="Drawing and inspection" sheetId="5" r:id="rId5"/>
    <sheet name="Supplier readiness" sheetId="6" r:id="rId6"/>
    <sheet name="Kitting and dispatch" sheetId="7" r:id="rId7"/>
    <sheet name="Post shutdown review" sheetId="8" r:id="rId8"/>
    <sheet name="Dropdown lists" sheetId="9" r:id="rId9"/>
  </sheets>
  <calcPr calcId="191029"/>
</workbook>
</file>

<file path=xl/calcChain.xml><?xml version="1.0" encoding="utf-8"?>
<calcChain xmlns="http://schemas.openxmlformats.org/spreadsheetml/2006/main">
  <c r="L101" i="4" l="1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K7" i="4"/>
  <c r="K6" i="4"/>
  <c r="L6" i="4" s="1"/>
  <c r="K5" i="4"/>
  <c r="L5" i="4" s="1"/>
  <c r="K4" i="4"/>
  <c r="L4" i="4" s="1"/>
  <c r="E6" i="2" s="1"/>
  <c r="B13" i="3"/>
  <c r="B12" i="3"/>
  <c r="B11" i="3"/>
  <c r="B10" i="3"/>
  <c r="B9" i="3"/>
  <c r="B8" i="3"/>
  <c r="B7" i="3"/>
  <c r="B6" i="3"/>
  <c r="B5" i="3"/>
  <c r="B4" i="3"/>
  <c r="E9" i="2"/>
  <c r="E8" i="2"/>
  <c r="E7" i="2"/>
  <c r="E5" i="2"/>
  <c r="E4" i="2"/>
</calcChain>
</file>

<file path=xl/sharedStrings.xml><?xml version="1.0" encoding="utf-8"?>
<sst xmlns="http://schemas.openxmlformats.org/spreadsheetml/2006/main" count="310" uniqueCount="205">
  <si>
    <t>ALE shutdown spares planning calendar</t>
  </si>
  <si>
    <t>Working template for maintenance, procurement and operations teams preparing machined spares before a planned shutdown or outage.</t>
  </si>
  <si>
    <t>Section</t>
  </si>
  <si>
    <t>Instruction</t>
  </si>
  <si>
    <t>Use this file to</t>
  </si>
  <si>
    <t>Set dates, list parts, check drawing status, confirm inspection evidence, set order dates and track kit readiness before shutdown.</t>
  </si>
  <si>
    <t>Best use</t>
  </si>
  <si>
    <t>Start 8 to 12 weeks before the shutdown where repeat machined components, replacement parts or second-source risk may affect the maintenance window.</t>
  </si>
  <si>
    <t>Not for</t>
  </si>
  <si>
    <t>Uncontrolled emergency quoting, one-off hobby work, or parts without enough information to assess material, drawing and inspection requirements.</t>
  </si>
  <si>
    <t>Primary next step</t>
  </si>
  <si>
    <t>Related customer programme</t>
  </si>
  <si>
    <t>Shutdown overview</t>
  </si>
  <si>
    <t>Enter the shutdown details once. Dates feed the planning calendar and order timing tabs.</t>
  </si>
  <si>
    <t>Input</t>
  </si>
  <si>
    <t>Detail</t>
  </si>
  <si>
    <t>Planning status</t>
  </si>
  <si>
    <t>Customer / site</t>
  </si>
  <si>
    <t>Total parts listed</t>
  </si>
  <si>
    <t>Shutdown or outage name</t>
  </si>
  <si>
    <t>High / critical risk parts</t>
  </si>
  <si>
    <t>Shutdown start date</t>
  </si>
  <si>
    <t>Order date due or missed</t>
  </si>
  <si>
    <t>Shutdown end date</t>
  </si>
  <si>
    <t>Drawing gaps</t>
  </si>
  <si>
    <t>Prepared by</t>
  </si>
  <si>
    <t>Inspection evidence required</t>
  </si>
  <si>
    <t>Internal owner</t>
  </si>
  <si>
    <t>Kits not ready</t>
  </si>
  <si>
    <t>Date prepared</t>
  </si>
  <si>
    <t>Primary machinery or line</t>
  </si>
  <si>
    <t>Main supply risk</t>
  </si>
  <si>
    <t>Notes</t>
  </si>
  <si>
    <t>Shutdown planning calendar</t>
  </si>
  <si>
    <t>Work back from the shutdown start date. Adjust owners and dates to suit the plant, lead time and supplier approval path.</t>
  </si>
  <si>
    <t>Planning point</t>
  </si>
  <si>
    <t>Target date</t>
  </si>
  <si>
    <t>Owner</t>
  </si>
  <si>
    <t>Status</t>
  </si>
  <si>
    <t>Required action</t>
  </si>
  <si>
    <t>Output / evidence</t>
  </si>
  <si>
    <t>Escalation trigger</t>
  </si>
  <si>
    <t>T - 12 weeks</t>
  </si>
  <si>
    <t>Not started</t>
  </si>
  <si>
    <t>List planned maintenance work, affected equipment and likely machined spares.</t>
  </si>
  <si>
    <t>Initial parts list</t>
  </si>
  <si>
    <t>No parts list agreed</t>
  </si>
  <si>
    <t>T - 10 weeks</t>
  </si>
  <si>
    <t>Check drawings, revisions, materials, finishes and known supplier history.</t>
  </si>
  <si>
    <t>Drawing and data gap list</t>
  </si>
  <si>
    <t>Missing drawings or old revisions</t>
  </si>
  <si>
    <t>T - 8 weeks</t>
  </si>
  <si>
    <t>Confirm critical parts, current stock, minimum stock and lead time.</t>
  </si>
  <si>
    <t>Critical spares list</t>
  </si>
  <si>
    <t>Single-source parts or no current stock</t>
  </si>
  <si>
    <t>T - 6 weeks</t>
  </si>
  <si>
    <t>Raise orders for long-lead machined parts and outsourced finishing.</t>
  </si>
  <si>
    <t>Purchase orders issued</t>
  </si>
  <si>
    <t>Target order date missed</t>
  </si>
  <si>
    <t>T - 4 weeks</t>
  </si>
  <si>
    <t>Confirm machining status, inspection plan and certificates required.</t>
  </si>
  <si>
    <t>Supplier readiness update</t>
  </si>
  <si>
    <t>No confirmed delivery date</t>
  </si>
  <si>
    <t>T - 2 weeks</t>
  </si>
  <si>
    <t>Confirm received parts, inspection evidence and kit allocation.</t>
  </si>
  <si>
    <t>Kit readiness report</t>
  </si>
  <si>
    <t>Parts not received or not inspected</t>
  </si>
  <si>
    <t>T - 1 week</t>
  </si>
  <si>
    <t>Pack, label and stage parts by line, machine and work order.</t>
  </si>
  <si>
    <t>Kitted spares ready</t>
  </si>
  <si>
    <t>Kit incomplete</t>
  </si>
  <si>
    <t>Shutdown week</t>
  </si>
  <si>
    <t>Track part usage, urgent changes and any non-conforming items.</t>
  </si>
  <si>
    <t>Shutdown supply log</t>
  </si>
  <si>
    <t>Unexpected part shortage</t>
  </si>
  <si>
    <t>T + 1 week</t>
  </si>
  <si>
    <t>Record consumed parts, unused parts, failures and reorder actions.</t>
  </si>
  <si>
    <t>Post-shutdown parts review</t>
  </si>
  <si>
    <t>Critical part consumed without reorder</t>
  </si>
  <si>
    <t>T + 2 weeks</t>
  </si>
  <si>
    <t>Update the critical parts register and set the next reorder triggers.</t>
  </si>
  <si>
    <t>Updated register</t>
  </si>
  <si>
    <t>Repeat part not added to register</t>
  </si>
  <si>
    <t>Shutdown parts calendar</t>
  </si>
  <si>
    <t>List every machined spare or repair part that could affect the shutdown window. Use the target order date to avoid last-week pressure.</t>
  </si>
  <si>
    <t>Area / system</t>
  </si>
  <si>
    <t>Equipment</t>
  </si>
  <si>
    <t>Part name</t>
  </si>
  <si>
    <t>Drawing / part number</t>
  </si>
  <si>
    <t>Revision</t>
  </si>
  <si>
    <t>Material / finish</t>
  </si>
  <si>
    <t>Current stock</t>
  </si>
  <si>
    <t>Critical qty</t>
  </si>
  <si>
    <t>Required qty</t>
  </si>
  <si>
    <t>Lead time weeks</t>
  </si>
  <si>
    <t>Shutdown required date</t>
  </si>
  <si>
    <t>Target order date</t>
  </si>
  <si>
    <t>Supplier</t>
  </si>
  <si>
    <t>Supplier status</t>
  </si>
  <si>
    <t>Drawing status</t>
  </si>
  <si>
    <t>Inspection evidence needed</t>
  </si>
  <si>
    <t>Risk rating</t>
  </si>
  <si>
    <t>Order status</t>
  </si>
  <si>
    <t>Packaging line</t>
  </si>
  <si>
    <t>Film handling</t>
  </si>
  <si>
    <t>Pinch roller shaft</t>
  </si>
  <si>
    <t>Stainless steel</t>
  </si>
  <si>
    <t>To confirm</t>
  </si>
  <si>
    <t>Needs review</t>
  </si>
  <si>
    <t>Yes</t>
  </si>
  <si>
    <t>High</t>
  </si>
  <si>
    <t>Pump station</t>
  </si>
  <si>
    <t>Transfer pump</t>
  </si>
  <si>
    <t>Bearing housing</t>
  </si>
  <si>
    <t>Cast iron / machined</t>
  </si>
  <si>
    <t>Conveyor</t>
  </si>
  <si>
    <t>Drive end</t>
  </si>
  <si>
    <t>Drive shaft</t>
  </si>
  <si>
    <t>4140 / hardened</t>
  </si>
  <si>
    <t>Missing</t>
  </si>
  <si>
    <t>Critical</t>
  </si>
  <si>
    <t>General</t>
  </si>
  <si>
    <t>Machine support</t>
  </si>
  <si>
    <t>Spacer / collar set</t>
  </si>
  <si>
    <t>Aluminium / anodised</t>
  </si>
  <si>
    <t>Current</t>
  </si>
  <si>
    <t>No</t>
  </si>
  <si>
    <t>Moderate</t>
  </si>
  <si>
    <t>Drawing and inspection control</t>
  </si>
  <si>
    <t>Use this tab to identify gaps before the part is ordered. Missing drawing data can stop the whole shutdown plan.</t>
  </si>
  <si>
    <t>Critical features</t>
  </si>
  <si>
    <t>Inspection method</t>
  </si>
  <si>
    <t>Certificate / report required</t>
  </si>
  <si>
    <t>Material certificate required</t>
  </si>
  <si>
    <t>Close-out date</t>
  </si>
  <si>
    <t>Bearing journals, shaft shoulders, keyways</t>
  </si>
  <si>
    <t>Micrometer, bore gauge, height gauge</t>
  </si>
  <si>
    <t>Bores, faces, bolt pattern</t>
  </si>
  <si>
    <t>CMM or FARO, bore gauge</t>
  </si>
  <si>
    <t>If required</t>
  </si>
  <si>
    <t>Diameters, runout, keyways, threads</t>
  </si>
  <si>
    <t>Centres, micrometer, runout check</t>
  </si>
  <si>
    <t>Supplier readiness</t>
  </si>
  <si>
    <t>Track supplier status for machining, material, finishing, inspection and dispatch. Escalate gaps before the shutdown window closes.</t>
  </si>
  <si>
    <t>Supplier / process</t>
  </si>
  <si>
    <t>Part or package</t>
  </si>
  <si>
    <t>PO status</t>
  </si>
  <si>
    <t>Confirmed delivery date</t>
  </si>
  <si>
    <t>Material status</t>
  </si>
  <si>
    <t>Finishing status</t>
  </si>
  <si>
    <t>Inspection status</t>
  </si>
  <si>
    <t>Packing status</t>
  </si>
  <si>
    <t>Risk</t>
  </si>
  <si>
    <t>Next action</t>
  </si>
  <si>
    <t>Machining supplier</t>
  </si>
  <si>
    <t>Not issued</t>
  </si>
  <si>
    <t>Not required</t>
  </si>
  <si>
    <t>Pending</t>
  </si>
  <si>
    <t>Not packed</t>
  </si>
  <si>
    <t>Issue RFQ with current drawing and required date</t>
  </si>
  <si>
    <t>Finishing supplier</t>
  </si>
  <si>
    <t>Anodised parts</t>
  </si>
  <si>
    <t>Confirm finish specification and turnaround</t>
  </si>
  <si>
    <t>Kitting and dispatch</t>
  </si>
  <si>
    <t>Once parts are received and inspected, kit them by machine, work order and shutdown task. Avoid loose spares arriving at the shutdown without allocation.</t>
  </si>
  <si>
    <t>Kit ID</t>
  </si>
  <si>
    <t>Area / line</t>
  </si>
  <si>
    <t>Work order</t>
  </si>
  <si>
    <t>Qty required</t>
  </si>
  <si>
    <t>Qty packed</t>
  </si>
  <si>
    <t>Kit status</t>
  </si>
  <si>
    <t>Location</t>
  </si>
  <si>
    <t>KIT-001</t>
  </si>
  <si>
    <t>KIT-002</t>
  </si>
  <si>
    <t>KIT-003</t>
  </si>
  <si>
    <t>Post-shutdown review</t>
  </si>
  <si>
    <t>Record what was used, what failed, what was missing and what should move into the critical parts register.</t>
  </si>
  <si>
    <t>Used during shutdown</t>
  </si>
  <si>
    <t>Issue found</t>
  </si>
  <si>
    <t>Reorder required</t>
  </si>
  <si>
    <t>Add to critical parts register</t>
  </si>
  <si>
    <t>Drawing update needed</t>
  </si>
  <si>
    <t>Inspection change needed</t>
  </si>
  <si>
    <t>Due date</t>
  </si>
  <si>
    <t>Inspection required</t>
  </si>
  <si>
    <t>Yes no</t>
  </si>
  <si>
    <t>Low</t>
  </si>
  <si>
    <t>Approved</t>
  </si>
  <si>
    <t>In progress</t>
  </si>
  <si>
    <t>RFQ sent</t>
  </si>
  <si>
    <t>Part received</t>
  </si>
  <si>
    <t>Waiting</t>
  </si>
  <si>
    <t>New supplier</t>
  </si>
  <si>
    <t>Quoted</t>
  </si>
  <si>
    <t>Inspection pending</t>
  </si>
  <si>
    <t>Complete</t>
  </si>
  <si>
    <t>Customer to confirm</t>
  </si>
  <si>
    <t>Second-source required</t>
  </si>
  <si>
    <t>Ordered</t>
  </si>
  <si>
    <t>Ready</t>
  </si>
  <si>
    <t>Blocked</t>
  </si>
  <si>
    <t>In production</t>
  </si>
  <si>
    <t>Received</t>
  </si>
  <si>
    <t>Start a component supply review: https://alfredlewis.com.au/component-supply-review/</t>
  </si>
  <si>
    <t>Shutdown and outage supply planning: https://alfredlewis.com.au/wp-content/uploads/2026/06/ALE_shutdown_outage_supply_planning_template.xlsx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</si>
</sst>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>
    <font>
      <sz val="11"/>
      <name val="Carlito"/>
    </font>
    <font>
      <b/>
      <sz val="16"/>
      <color rgb="FFFFFFFF"/>
      <name val="Bahnschrift"/>
      <family val="2"/>
    </font>
    <font>
      <sz val="10"/>
      <color rgb="FF2D2D30"/>
      <name val="Bahnschrift"/>
      <family val="2"/>
    </font>
    <font>
      <b/>
      <sz val="11"/>
      <color rgb="FFFFFFFF"/>
      <name val="Bahnschrift"/>
      <family val="2"/>
    </font>
    <font>
      <sz val="11"/>
      <color rgb="FF2D2D30"/>
      <name val="Bahnschrift"/>
      <family val="2"/>
    </font>
    <font>
      <b/>
      <sz val="11"/>
      <color rgb="FF2D2D30"/>
      <name val="Bahnschrift"/>
      <family val="2"/>
    </font>
    <font>
      <b/>
      <sz val="14"/>
      <color rgb="FF122255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rgb="FF122255"/>
      </patternFill>
    </fill>
    <fill>
      <patternFill patternType="solid">
        <fgColor rgb="FFD8DAE0"/>
      </patternFill>
    </fill>
    <fill>
      <patternFill patternType="solid">
        <fgColor rgb="FF2C3F78"/>
      </patternFill>
    </fill>
    <fill>
      <patternFill patternType="solid">
        <fgColor rgb="FFF7F9FC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5" borderId="0" xfId="0" applyFont="1" applyFill="1" applyAlignment="1">
      <alignment wrapText="1"/>
    </xf>
    <xf numFmtId="164" fontId="4" fillId="5" borderId="0" xfId="0" applyNumberFormat="1" applyFont="1" applyFill="1" applyAlignment="1">
      <alignment wrapText="1"/>
    </xf>
    <xf numFmtId="0" fontId="5" fillId="5" borderId="0" xfId="0" applyFont="1" applyFill="1"/>
    <xf numFmtId="0" fontId="6" fillId="6" borderId="0" xfId="0" applyFont="1" applyFill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b/>
        <color rgb="FF274E13"/>
      </font>
      <fill>
        <patternFill patternType="solid">
          <bgColor rgb="FFD9EAD3"/>
        </patternFill>
      </fill>
    </dxf>
    <dxf>
      <font>
        <b/>
        <color rgb="FF7F6000"/>
      </font>
      <fill>
        <patternFill patternType="solid">
          <bgColor rgb="FFFFE699"/>
        </patternFill>
      </fill>
    </dxf>
    <dxf>
      <font>
        <b/>
        <color rgb="FF9C0006"/>
      </font>
      <fill>
        <patternFill patternType="solid">
          <bgColor rgb="FFF8CBAD"/>
        </patternFill>
      </fill>
    </dxf>
    <dxf>
      <font>
        <b/>
        <color rgb="FF9C0006"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utdownPlanningCalendar" displayName="ShutdownPlanningCalendar" ref="A3:G13">
  <tableColumns count="7">
    <tableColumn id="1" xr3:uid="{00000000-0010-0000-0000-000001000000}" name="Planning point"/>
    <tableColumn id="2" xr3:uid="{00000000-0010-0000-0000-000002000000}" name="Target date"/>
    <tableColumn id="3" xr3:uid="{00000000-0010-0000-0000-000003000000}" name="Owner"/>
    <tableColumn id="4" xr3:uid="{00000000-0010-0000-0000-000004000000}" name="Status"/>
    <tableColumn id="5" xr3:uid="{00000000-0010-0000-0000-000005000000}" name="Required action"/>
    <tableColumn id="6" xr3:uid="{00000000-0010-0000-0000-000006000000}" name="Output / evidence"/>
    <tableColumn id="7" xr3:uid="{00000000-0010-0000-0000-000007000000}" name="Escalation trigg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hutdownPartsCalendar" displayName="ShutdownPartsCalendar" ref="A3:T101">
  <tableColumns count="20">
    <tableColumn id="1" xr3:uid="{00000000-0010-0000-0100-000001000000}" name="Area / system"/>
    <tableColumn id="2" xr3:uid="{00000000-0010-0000-0100-000002000000}" name="Equipment"/>
    <tableColumn id="3" xr3:uid="{00000000-0010-0000-0100-000003000000}" name="Part name"/>
    <tableColumn id="4" xr3:uid="{00000000-0010-0000-0100-000004000000}" name="Drawing / part number"/>
    <tableColumn id="5" xr3:uid="{00000000-0010-0000-0100-000005000000}" name="Revision"/>
    <tableColumn id="6" xr3:uid="{00000000-0010-0000-0100-000006000000}" name="Material / finish"/>
    <tableColumn id="7" xr3:uid="{00000000-0010-0000-0100-000007000000}" name="Current stock"/>
    <tableColumn id="8" xr3:uid="{00000000-0010-0000-0100-000008000000}" name="Critical qty"/>
    <tableColumn id="9" xr3:uid="{00000000-0010-0000-0100-000009000000}" name="Required qty"/>
    <tableColumn id="10" xr3:uid="{00000000-0010-0000-0100-00000A000000}" name="Lead time weeks"/>
    <tableColumn id="11" xr3:uid="{00000000-0010-0000-0100-00000B000000}" name="Shutdown required date"/>
    <tableColumn id="12" xr3:uid="{00000000-0010-0000-0100-00000C000000}" name="Target order date"/>
    <tableColumn id="13" xr3:uid="{00000000-0010-0000-0100-00000D000000}" name="Supplier"/>
    <tableColumn id="14" xr3:uid="{00000000-0010-0000-0100-00000E000000}" name="Supplier status"/>
    <tableColumn id="15" xr3:uid="{00000000-0010-0000-0100-00000F000000}" name="Drawing status"/>
    <tableColumn id="16" xr3:uid="{00000000-0010-0000-0100-000010000000}" name="Inspection evidence needed"/>
    <tableColumn id="17" xr3:uid="{00000000-0010-0000-0100-000011000000}" name="Risk rating"/>
    <tableColumn id="18" xr3:uid="{00000000-0010-0000-0100-000012000000}" name="Order status"/>
    <tableColumn id="19" xr3:uid="{00000000-0010-0000-0100-000013000000}" name="Owner"/>
    <tableColumn id="20" xr3:uid="{00000000-0010-0000-0100-000014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rawingInspectionControl" displayName="DrawingInspectionControl" ref="A3:K101">
  <tableColumns count="11">
    <tableColumn id="1" xr3:uid="{00000000-0010-0000-0200-000001000000}" name="Part name"/>
    <tableColumn id="2" xr3:uid="{00000000-0010-0000-0200-000002000000}" name="Drawing / part number"/>
    <tableColumn id="3" xr3:uid="{00000000-0010-0000-0200-000003000000}" name="Revision"/>
    <tableColumn id="4" xr3:uid="{00000000-0010-0000-0200-000004000000}" name="Drawing status"/>
    <tableColumn id="5" xr3:uid="{00000000-0010-0000-0200-000005000000}" name="Critical features"/>
    <tableColumn id="6" xr3:uid="{00000000-0010-0000-0200-000006000000}" name="Inspection method"/>
    <tableColumn id="7" xr3:uid="{00000000-0010-0000-0200-000007000000}" name="Certificate / report required"/>
    <tableColumn id="8" xr3:uid="{00000000-0010-0000-0200-000008000000}" name="Material certificate required"/>
    <tableColumn id="9" xr3:uid="{00000000-0010-0000-0200-000009000000}" name="Owner"/>
    <tableColumn id="10" xr3:uid="{00000000-0010-0000-0200-00000A000000}" name="Close-out date"/>
    <tableColumn id="11" xr3:uid="{00000000-0010-0000-0200-00000B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upplierReadiness" displayName="SupplierReadiness" ref="A3:L101">
  <tableColumns count="12">
    <tableColumn id="1" xr3:uid="{00000000-0010-0000-0300-000001000000}" name="Supplier / process"/>
    <tableColumn id="2" xr3:uid="{00000000-0010-0000-0300-000002000000}" name="Part or package"/>
    <tableColumn id="3" xr3:uid="{00000000-0010-0000-0300-000003000000}" name="PO status"/>
    <tableColumn id="4" xr3:uid="{00000000-0010-0000-0300-000004000000}" name="Confirmed delivery date"/>
    <tableColumn id="5" xr3:uid="{00000000-0010-0000-0300-000005000000}" name="Material status"/>
    <tableColumn id="6" xr3:uid="{00000000-0010-0000-0300-000006000000}" name="Finishing status"/>
    <tableColumn id="7" xr3:uid="{00000000-0010-0000-0300-000007000000}" name="Inspection status"/>
    <tableColumn id="8" xr3:uid="{00000000-0010-0000-0300-000008000000}" name="Packing status"/>
    <tableColumn id="9" xr3:uid="{00000000-0010-0000-0300-000009000000}" name="Risk"/>
    <tableColumn id="10" xr3:uid="{00000000-0010-0000-0300-00000A000000}" name="Owner"/>
    <tableColumn id="11" xr3:uid="{00000000-0010-0000-0300-00000B000000}" name="Next action"/>
    <tableColumn id="12" xr3:uid="{00000000-0010-0000-0300-00000C000000}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ittingDispatch" displayName="KittingDispatch" ref="A3:K101">
  <tableColumns count="11">
    <tableColumn id="1" xr3:uid="{00000000-0010-0000-0400-000001000000}" name="Kit ID"/>
    <tableColumn id="2" xr3:uid="{00000000-0010-0000-0400-000002000000}" name="Area / line"/>
    <tableColumn id="3" xr3:uid="{00000000-0010-0000-0400-000003000000}" name="Equipment"/>
    <tableColumn id="4" xr3:uid="{00000000-0010-0000-0400-000004000000}" name="Work order"/>
    <tableColumn id="5" xr3:uid="{00000000-0010-0000-0400-000005000000}" name="Part name"/>
    <tableColumn id="6" xr3:uid="{00000000-0010-0000-0400-000006000000}" name="Qty required"/>
    <tableColumn id="7" xr3:uid="{00000000-0010-0000-0400-000007000000}" name="Qty packed"/>
    <tableColumn id="8" xr3:uid="{00000000-0010-0000-0400-000008000000}" name="Kit status"/>
    <tableColumn id="9" xr3:uid="{00000000-0010-0000-0400-000009000000}" name="Location"/>
    <tableColumn id="10" xr3:uid="{00000000-0010-0000-0400-00000A000000}" name="Owner"/>
    <tableColumn id="11" xr3:uid="{00000000-0010-0000-0400-00000B000000}" name="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PostShutdownReview" displayName="PostShutdownReview" ref="A3:K101">
  <tableColumns count="11">
    <tableColumn id="1" xr3:uid="{00000000-0010-0000-0500-000001000000}" name="Part name"/>
    <tableColumn id="2" xr3:uid="{00000000-0010-0000-0500-000002000000}" name="Equipment"/>
    <tableColumn id="3" xr3:uid="{00000000-0010-0000-0500-000003000000}" name="Used during shutdown"/>
    <tableColumn id="4" xr3:uid="{00000000-0010-0000-0500-000004000000}" name="Issue found"/>
    <tableColumn id="5" xr3:uid="{00000000-0010-0000-0500-000005000000}" name="Reorder required"/>
    <tableColumn id="6" xr3:uid="{00000000-0010-0000-0500-000006000000}" name="Add to critical parts register"/>
    <tableColumn id="7" xr3:uid="{00000000-0010-0000-0500-000007000000}" name="Drawing update needed"/>
    <tableColumn id="8" xr3:uid="{00000000-0010-0000-0500-000008000000}" name="Inspection change needed"/>
    <tableColumn id="9" xr3:uid="{00000000-0010-0000-0500-000009000000}" name="Owner"/>
    <tableColumn id="10" xr3:uid="{00000000-0010-0000-0500-00000A000000}" name="Due date"/>
    <tableColumn id="11" xr3:uid="{00000000-0010-0000-0500-00000B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B5" sqref="B5"/>
    </sheetView>
  </sheetViews>
  <sheetFormatPr defaultRowHeight="13.8"/>
  <cols>
    <col min="1" max="1" width="28" customWidth="1"/>
    <col min="2" max="2" width="95" customWidth="1"/>
  </cols>
  <sheetData>
    <row r="1" spans="1:8" ht="25.65" customHeight="1">
      <c r="A1" s="9" t="s">
        <v>0</v>
      </c>
      <c r="B1" s="9"/>
      <c r="C1" s="9"/>
      <c r="D1" s="9"/>
      <c r="E1" s="9"/>
      <c r="F1" s="9"/>
      <c r="G1" s="9"/>
      <c r="H1" s="9"/>
    </row>
    <row r="2" spans="1:8" ht="25.65" customHeight="1">
      <c r="A2" s="10" t="s">
        <v>1</v>
      </c>
      <c r="B2" s="10"/>
      <c r="C2" s="10"/>
      <c r="D2" s="10"/>
      <c r="E2" s="10"/>
      <c r="F2" s="10"/>
      <c r="G2" s="10"/>
      <c r="H2" s="10"/>
    </row>
    <row r="3" spans="1:8">
      <c r="A3" s="1" t="s">
        <v>2</v>
      </c>
      <c r="B3" s="1" t="s">
        <v>3</v>
      </c>
    </row>
    <row r="4" spans="1:8" ht="27.6">
      <c r="A4" s="2" t="s">
        <v>4</v>
      </c>
      <c r="B4" s="2" t="s">
        <v>5</v>
      </c>
    </row>
    <row r="5" spans="1:8" ht="27.6">
      <c r="A5" s="2" t="s">
        <v>6</v>
      </c>
      <c r="B5" s="2" t="s">
        <v>7</v>
      </c>
    </row>
    <row r="6" spans="1:8" ht="27.6">
      <c r="A6" s="2" t="s">
        <v>8</v>
      </c>
      <c r="B6" s="2" t="s">
        <v>9</v>
      </c>
    </row>
    <row r="7" spans="1:8">
      <c r="A7" s="2" t="s">
        <v>10</v>
      </c>
      <c r="B7" s="2" t="s">
        <v>203</v>
      </c>
    </row>
    <row r="8" spans="1:8" ht="27.6">
      <c r="A8" s="2" t="s">
        <v>11</v>
      </c>
      <c r="B8" s="2" t="s">
        <v>204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sqref="A1:J1"/>
    </sheetView>
  </sheetViews>
  <sheetFormatPr defaultRowHeight="13.8"/>
  <cols>
    <col min="1" max="1" width="28" customWidth="1"/>
    <col min="2" max="2" width="42" customWidth="1"/>
    <col min="4" max="4" width="30" customWidth="1"/>
    <col min="5" max="5" width="16" customWidth="1"/>
  </cols>
  <sheetData>
    <row r="1" spans="1:10" ht="25.65" customHeight="1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ht="25.65" customHeight="1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1" t="s">
        <v>14</v>
      </c>
      <c r="B3" s="1" t="s">
        <v>15</v>
      </c>
      <c r="D3" s="11" t="s">
        <v>16</v>
      </c>
      <c r="E3" s="11"/>
      <c r="F3" s="11"/>
      <c r="G3" s="11"/>
      <c r="H3" s="11"/>
      <c r="I3" s="11"/>
      <c r="J3" s="11"/>
    </row>
    <row r="4" spans="1:10" ht="17.399999999999999">
      <c r="A4" s="3" t="s">
        <v>17</v>
      </c>
      <c r="B4" s="3"/>
      <c r="D4" s="5" t="s">
        <v>18</v>
      </c>
      <c r="E4" s="6">
        <f>COUNTA('Parts calendar'!C4:C101)</f>
        <v>4</v>
      </c>
    </row>
    <row r="5" spans="1:10" ht="17.399999999999999">
      <c r="A5" s="3" t="s">
        <v>19</v>
      </c>
      <c r="B5" s="3"/>
      <c r="D5" s="5" t="s">
        <v>20</v>
      </c>
      <c r="E5" s="6">
        <f>COUNTIFS('Parts calendar'!C4:C101,"&lt;&gt;",'Parts calendar'!Q4:Q101,"High")+COUNTIFS('Parts calendar'!C4:C101,"&lt;&gt;",'Parts calendar'!Q4:Q101,"Critical")</f>
        <v>3</v>
      </c>
    </row>
    <row r="6" spans="1:10" ht="17.399999999999999">
      <c r="A6" s="3" t="s">
        <v>21</v>
      </c>
      <c r="B6" s="4">
        <v>46266</v>
      </c>
      <c r="D6" s="5" t="s">
        <v>22</v>
      </c>
      <c r="E6" s="6">
        <f ca="1">COUNTIFS('Parts calendar'!C4:C101,"&lt;&gt;",'Parts calendar'!L4:L101,"&lt;="&amp;TODAY(),'Parts calendar'!R4:R101,"&lt;&gt;Ordered",'Parts calendar'!R4:R101,"&lt;&gt;Received")</f>
        <v>0</v>
      </c>
    </row>
    <row r="7" spans="1:10" ht="17.399999999999999">
      <c r="A7" s="3" t="s">
        <v>23</v>
      </c>
      <c r="B7" s="4">
        <v>46272</v>
      </c>
      <c r="D7" s="5" t="s">
        <v>24</v>
      </c>
      <c r="E7" s="6">
        <f>COUNTIFS('Parts calendar'!C4:C101,"&lt;&gt;",'Parts calendar'!O4:O101,"Missing")+COUNTIFS('Parts calendar'!C4:C101,"&lt;&gt;",'Parts calendar'!O4:O101,"Needs review")</f>
        <v>3</v>
      </c>
    </row>
    <row r="8" spans="1:10" ht="17.399999999999999">
      <c r="A8" s="3" t="s">
        <v>25</v>
      </c>
      <c r="B8" s="4"/>
      <c r="D8" s="5" t="s">
        <v>26</v>
      </c>
      <c r="E8" s="6">
        <f>COUNTIFS('Parts calendar'!C4:C101,"&lt;&gt;",'Parts calendar'!P4:P101,"Yes")</f>
        <v>3</v>
      </c>
    </row>
    <row r="9" spans="1:10" ht="17.399999999999999">
      <c r="A9" s="3" t="s">
        <v>27</v>
      </c>
      <c r="B9" s="3"/>
      <c r="D9" s="5" t="s">
        <v>28</v>
      </c>
      <c r="E9" s="6">
        <f>COUNTIFS('Kitting and dispatch'!E4:E101,"&lt;&gt;",'Kitting and dispatch'!H4:H101,"&lt;&gt;Ready")</f>
        <v>3</v>
      </c>
    </row>
    <row r="10" spans="1:10">
      <c r="A10" s="3" t="s">
        <v>29</v>
      </c>
      <c r="B10" s="3">
        <v>46183.16851703704</v>
      </c>
    </row>
    <row r="11" spans="1:10">
      <c r="A11" s="3" t="s">
        <v>30</v>
      </c>
      <c r="B11" s="3"/>
    </row>
    <row r="12" spans="1:10">
      <c r="A12" s="3" t="s">
        <v>31</v>
      </c>
      <c r="B12" s="3"/>
    </row>
    <row r="13" spans="1:10" ht="40.049999999999997" customHeight="1">
      <c r="A13" s="3" t="s">
        <v>32</v>
      </c>
      <c r="B13" s="3"/>
    </row>
  </sheetData>
  <mergeCells count="3">
    <mergeCell ref="A1:J1"/>
    <mergeCell ref="A2:J2"/>
    <mergeCell ref="D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workbookViewId="0">
      <selection sqref="A1:K1"/>
    </sheetView>
  </sheetViews>
  <sheetFormatPr defaultRowHeight="13.8"/>
  <cols>
    <col min="1" max="1" width="18" customWidth="1"/>
    <col min="2" max="2" width="16" customWidth="1"/>
    <col min="3" max="4" width="18" customWidth="1"/>
    <col min="5" max="5" width="44" customWidth="1"/>
    <col min="6" max="7" width="34" customWidth="1"/>
  </cols>
  <sheetData>
    <row r="1" spans="1:11" ht="25.65" customHeight="1">
      <c r="A1" s="12" t="s">
        <v>33</v>
      </c>
      <c r="B1" s="12"/>
      <c r="C1" s="12"/>
      <c r="D1" s="12"/>
      <c r="E1" s="12"/>
      <c r="F1" s="12"/>
      <c r="G1" s="12"/>
      <c r="H1" s="9"/>
      <c r="I1" s="9"/>
      <c r="J1" s="9"/>
      <c r="K1" s="9"/>
    </row>
    <row r="2" spans="1:11" ht="25.65" customHeight="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</row>
    <row r="4" spans="1:11">
      <c r="A4" t="s">
        <v>42</v>
      </c>
      <c r="B4" s="7">
        <f>Overview!$B$6-84</f>
        <v>46182</v>
      </c>
      <c r="D4" t="s">
        <v>43</v>
      </c>
      <c r="E4" t="s">
        <v>44</v>
      </c>
      <c r="F4" t="s">
        <v>45</v>
      </c>
      <c r="G4" t="s">
        <v>46</v>
      </c>
    </row>
    <row r="5" spans="1:11">
      <c r="A5" t="s">
        <v>47</v>
      </c>
      <c r="B5" s="7">
        <f>Overview!$B$6-70</f>
        <v>46196</v>
      </c>
      <c r="D5" t="s">
        <v>43</v>
      </c>
      <c r="E5" t="s">
        <v>48</v>
      </c>
      <c r="F5" t="s">
        <v>49</v>
      </c>
      <c r="G5" t="s">
        <v>50</v>
      </c>
    </row>
    <row r="6" spans="1:11">
      <c r="A6" t="s">
        <v>51</v>
      </c>
      <c r="B6" s="7">
        <f>Overview!$B$6-56</f>
        <v>46210</v>
      </c>
      <c r="D6" t="s">
        <v>43</v>
      </c>
      <c r="E6" t="s">
        <v>52</v>
      </c>
      <c r="F6" t="s">
        <v>53</v>
      </c>
      <c r="G6" t="s">
        <v>54</v>
      </c>
    </row>
    <row r="7" spans="1:11">
      <c r="A7" t="s">
        <v>55</v>
      </c>
      <c r="B7" s="7">
        <f>Overview!$B$6-42</f>
        <v>46224</v>
      </c>
      <c r="D7" t="s">
        <v>43</v>
      </c>
      <c r="E7" t="s">
        <v>56</v>
      </c>
      <c r="F7" t="s">
        <v>57</v>
      </c>
      <c r="G7" t="s">
        <v>58</v>
      </c>
    </row>
    <row r="8" spans="1:11">
      <c r="A8" t="s">
        <v>59</v>
      </c>
      <c r="B8" s="7">
        <f>Overview!$B$6-28</f>
        <v>46238</v>
      </c>
      <c r="D8" t="s">
        <v>43</v>
      </c>
      <c r="E8" t="s">
        <v>60</v>
      </c>
      <c r="F8" t="s">
        <v>61</v>
      </c>
      <c r="G8" t="s">
        <v>62</v>
      </c>
    </row>
    <row r="9" spans="1:11">
      <c r="A9" t="s">
        <v>63</v>
      </c>
      <c r="B9" s="7">
        <f>Overview!$B$6-14</f>
        <v>46252</v>
      </c>
      <c r="D9" t="s">
        <v>43</v>
      </c>
      <c r="E9" t="s">
        <v>64</v>
      </c>
      <c r="F9" t="s">
        <v>65</v>
      </c>
      <c r="G9" t="s">
        <v>66</v>
      </c>
    </row>
    <row r="10" spans="1:11">
      <c r="A10" t="s">
        <v>67</v>
      </c>
      <c r="B10" s="7">
        <f>Overview!$B$6-7</f>
        <v>46259</v>
      </c>
      <c r="D10" t="s">
        <v>43</v>
      </c>
      <c r="E10" t="s">
        <v>68</v>
      </c>
      <c r="F10" t="s">
        <v>69</v>
      </c>
      <c r="G10" t="s">
        <v>70</v>
      </c>
    </row>
    <row r="11" spans="1:11">
      <c r="A11" t="s">
        <v>71</v>
      </c>
      <c r="B11" s="7">
        <f>Overview!$B$6</f>
        <v>46266</v>
      </c>
      <c r="D11" t="s">
        <v>43</v>
      </c>
      <c r="E11" t="s">
        <v>72</v>
      </c>
      <c r="F11" t="s">
        <v>73</v>
      </c>
      <c r="G11" t="s">
        <v>74</v>
      </c>
    </row>
    <row r="12" spans="1:11">
      <c r="A12" t="s">
        <v>75</v>
      </c>
      <c r="B12" s="7">
        <f>Overview!$B$7+7</f>
        <v>46279</v>
      </c>
      <c r="D12" t="s">
        <v>43</v>
      </c>
      <c r="E12" t="s">
        <v>76</v>
      </c>
      <c r="F12" t="s">
        <v>77</v>
      </c>
      <c r="G12" t="s">
        <v>78</v>
      </c>
    </row>
    <row r="13" spans="1:11">
      <c r="A13" t="s">
        <v>79</v>
      </c>
      <c r="B13" s="7">
        <f>Overview!$B$7+14</f>
        <v>46286</v>
      </c>
      <c r="D13" t="s">
        <v>43</v>
      </c>
      <c r="E13" t="s">
        <v>80</v>
      </c>
      <c r="F13" t="s">
        <v>81</v>
      </c>
      <c r="G13" t="s">
        <v>82</v>
      </c>
    </row>
  </sheetData>
  <mergeCells count="2">
    <mergeCell ref="A1:K1"/>
    <mergeCell ref="A2:K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'Dropdown lists'!$A$2:$A$6</xm:f>
          </x14:formula1>
          <xm:sqref>D4:D50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1"/>
  <sheetViews>
    <sheetView workbookViewId="0">
      <selection sqref="A1:R1"/>
    </sheetView>
  </sheetViews>
  <sheetFormatPr defaultRowHeight="13.8"/>
  <cols>
    <col min="1" max="1" width="18" customWidth="1"/>
    <col min="2" max="2" width="20" customWidth="1"/>
    <col min="3" max="3" width="24" customWidth="1"/>
    <col min="4" max="4" width="22" customWidth="1"/>
    <col min="5" max="5" width="10" customWidth="1"/>
    <col min="6" max="6" width="22" customWidth="1"/>
    <col min="7" max="9" width="12" customWidth="1"/>
    <col min="10" max="10" width="14" customWidth="1"/>
    <col min="11" max="12" width="18" customWidth="1"/>
    <col min="13" max="13" width="20" customWidth="1"/>
    <col min="14" max="15" width="18" customWidth="1"/>
    <col min="16" max="16" width="20" customWidth="1"/>
    <col min="17" max="17" width="14" customWidth="1"/>
    <col min="18" max="18" width="16" customWidth="1"/>
    <col min="19" max="19" width="18" customWidth="1"/>
    <col min="20" max="20" width="35" customWidth="1"/>
  </cols>
  <sheetData>
    <row r="1" spans="1:20" ht="25.65" customHeight="1">
      <c r="A1" s="9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0" ht="25.65" customHeight="1">
      <c r="A2" s="10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20" ht="27.6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37</v>
      </c>
      <c r="T3" s="1" t="s">
        <v>32</v>
      </c>
    </row>
    <row r="4" spans="1:20">
      <c r="A4" s="2" t="s">
        <v>103</v>
      </c>
      <c r="B4" s="2" t="s">
        <v>104</v>
      </c>
      <c r="C4" s="2" t="s">
        <v>105</v>
      </c>
      <c r="D4" s="2"/>
      <c r="E4" s="2"/>
      <c r="F4" s="2" t="s">
        <v>106</v>
      </c>
      <c r="G4" s="2">
        <v>0</v>
      </c>
      <c r="H4" s="2">
        <v>2</v>
      </c>
      <c r="I4" s="2">
        <v>4</v>
      </c>
      <c r="J4" s="2">
        <v>5</v>
      </c>
      <c r="K4" s="8">
        <f>Overview!$B$6-7</f>
        <v>46259</v>
      </c>
      <c r="L4" s="8">
        <f t="shared" ref="L4:L35" si="0">IF(K4="","",K4-(J4*7))</f>
        <v>46224</v>
      </c>
      <c r="M4" s="2"/>
      <c r="N4" s="2" t="s">
        <v>107</v>
      </c>
      <c r="O4" s="2" t="s">
        <v>108</v>
      </c>
      <c r="P4" s="2" t="s">
        <v>109</v>
      </c>
      <c r="Q4" s="2" t="s">
        <v>110</v>
      </c>
      <c r="R4" s="2" t="s">
        <v>43</v>
      </c>
      <c r="S4" s="2"/>
      <c r="T4" s="2"/>
    </row>
    <row r="5" spans="1:20">
      <c r="A5" s="2" t="s">
        <v>111</v>
      </c>
      <c r="B5" s="2" t="s">
        <v>112</v>
      </c>
      <c r="C5" s="2" t="s">
        <v>113</v>
      </c>
      <c r="D5" s="2"/>
      <c r="E5" s="2"/>
      <c r="F5" s="2" t="s">
        <v>114</v>
      </c>
      <c r="G5" s="2">
        <v>1</v>
      </c>
      <c r="H5" s="2">
        <v>1</v>
      </c>
      <c r="I5" s="2">
        <v>2</v>
      </c>
      <c r="J5" s="2">
        <v>6</v>
      </c>
      <c r="K5" s="8">
        <f>Overview!$B$6-7</f>
        <v>46259</v>
      </c>
      <c r="L5" s="8">
        <f t="shared" si="0"/>
        <v>46217</v>
      </c>
      <c r="M5" s="2"/>
      <c r="N5" s="2" t="s">
        <v>107</v>
      </c>
      <c r="O5" s="2" t="s">
        <v>108</v>
      </c>
      <c r="P5" s="2" t="s">
        <v>109</v>
      </c>
      <c r="Q5" s="2" t="s">
        <v>110</v>
      </c>
      <c r="R5" s="2" t="s">
        <v>43</v>
      </c>
      <c r="S5" s="2"/>
      <c r="T5" s="2"/>
    </row>
    <row r="6" spans="1:20">
      <c r="A6" s="2" t="s">
        <v>115</v>
      </c>
      <c r="B6" s="2" t="s">
        <v>116</v>
      </c>
      <c r="C6" s="2" t="s">
        <v>117</v>
      </c>
      <c r="D6" s="2"/>
      <c r="E6" s="2"/>
      <c r="F6" s="2" t="s">
        <v>118</v>
      </c>
      <c r="G6" s="2">
        <v>0</v>
      </c>
      <c r="H6" s="2">
        <v>1</v>
      </c>
      <c r="I6" s="2">
        <v>1</v>
      </c>
      <c r="J6" s="2">
        <v>7</v>
      </c>
      <c r="K6" s="8">
        <f>Overview!$B$6-10</f>
        <v>46256</v>
      </c>
      <c r="L6" s="8">
        <f t="shared" si="0"/>
        <v>46207</v>
      </c>
      <c r="M6" s="2"/>
      <c r="N6" s="2" t="s">
        <v>107</v>
      </c>
      <c r="O6" s="2" t="s">
        <v>119</v>
      </c>
      <c r="P6" s="2" t="s">
        <v>109</v>
      </c>
      <c r="Q6" s="2" t="s">
        <v>120</v>
      </c>
      <c r="R6" s="2" t="s">
        <v>43</v>
      </c>
      <c r="S6" s="2"/>
      <c r="T6" s="2"/>
    </row>
    <row r="7" spans="1:20">
      <c r="A7" s="2" t="s">
        <v>121</v>
      </c>
      <c r="B7" s="2" t="s">
        <v>122</v>
      </c>
      <c r="C7" s="2" t="s">
        <v>123</v>
      </c>
      <c r="D7" s="2"/>
      <c r="E7" s="2"/>
      <c r="F7" s="2" t="s">
        <v>124</v>
      </c>
      <c r="G7" s="2">
        <v>2</v>
      </c>
      <c r="H7" s="2">
        <v>2</v>
      </c>
      <c r="I7" s="2">
        <v>4</v>
      </c>
      <c r="J7" s="2">
        <v>4</v>
      </c>
      <c r="K7" s="8">
        <f>Overview!$B$6-7</f>
        <v>46259</v>
      </c>
      <c r="L7" s="8">
        <f t="shared" si="0"/>
        <v>46231</v>
      </c>
      <c r="M7" s="2"/>
      <c r="N7" s="2" t="s">
        <v>107</v>
      </c>
      <c r="O7" s="2" t="s">
        <v>125</v>
      </c>
      <c r="P7" s="2" t="s">
        <v>126</v>
      </c>
      <c r="Q7" s="2" t="s">
        <v>127</v>
      </c>
      <c r="R7" s="2" t="s">
        <v>43</v>
      </c>
      <c r="S7" s="2"/>
      <c r="T7" s="2"/>
    </row>
    <row r="8" spans="1:20">
      <c r="A8" s="2"/>
      <c r="B8" s="2"/>
      <c r="C8" s="2"/>
      <c r="D8" s="2"/>
      <c r="E8" s="2"/>
      <c r="F8" s="2"/>
      <c r="G8" s="2"/>
      <c r="H8" s="2"/>
      <c r="I8" s="2"/>
      <c r="J8" s="2"/>
      <c r="K8" s="8"/>
      <c r="L8" s="8" t="str">
        <f t="shared" si="0"/>
        <v/>
      </c>
      <c r="M8" s="2"/>
      <c r="N8" s="2"/>
      <c r="O8" s="2"/>
      <c r="P8" s="2"/>
      <c r="Q8" s="2"/>
      <c r="R8" s="2"/>
      <c r="S8" s="2"/>
      <c r="T8" s="2"/>
    </row>
    <row r="9" spans="1:20">
      <c r="A9" s="2"/>
      <c r="B9" s="2"/>
      <c r="C9" s="2"/>
      <c r="D9" s="2"/>
      <c r="E9" s="2"/>
      <c r="F9" s="2"/>
      <c r="G9" s="2"/>
      <c r="H9" s="2"/>
      <c r="I9" s="2"/>
      <c r="J9" s="2"/>
      <c r="K9" s="8"/>
      <c r="L9" s="8" t="str">
        <f t="shared" si="0"/>
        <v/>
      </c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8"/>
      <c r="L10" s="8" t="str">
        <f t="shared" si="0"/>
        <v/>
      </c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8"/>
      <c r="L11" s="8" t="str">
        <f t="shared" si="0"/>
        <v/>
      </c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8"/>
      <c r="L12" s="8" t="str">
        <f t="shared" si="0"/>
        <v/>
      </c>
      <c r="M12" s="2"/>
      <c r="N12" s="2"/>
      <c r="O12" s="2"/>
      <c r="P12" s="2"/>
      <c r="Q12" s="2"/>
      <c r="R12" s="2"/>
      <c r="S12" s="2"/>
      <c r="T12" s="2"/>
    </row>
    <row r="13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8"/>
      <c r="L13" s="8" t="str">
        <f t="shared" si="0"/>
        <v/>
      </c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8"/>
      <c r="L14" s="8" t="str">
        <f t="shared" si="0"/>
        <v/>
      </c>
      <c r="M14" s="2"/>
      <c r="N14" s="2"/>
      <c r="O14" s="2"/>
      <c r="P14" s="2"/>
      <c r="Q14" s="2"/>
      <c r="R14" s="2"/>
      <c r="S14" s="2"/>
      <c r="T14" s="2"/>
    </row>
    <row r="15" spans="1:20">
      <c r="A15" s="2"/>
      <c r="B15" s="2"/>
      <c r="C15" s="2"/>
      <c r="D15" s="2"/>
      <c r="E15" s="2"/>
      <c r="F15" s="2"/>
      <c r="G15" s="2"/>
      <c r="H15" s="2"/>
      <c r="I15" s="2"/>
      <c r="J15" s="2"/>
      <c r="K15" s="8"/>
      <c r="L15" s="8" t="str">
        <f t="shared" si="0"/>
        <v/>
      </c>
      <c r="M15" s="2"/>
      <c r="N15" s="2"/>
      <c r="O15" s="2"/>
      <c r="P15" s="2"/>
      <c r="Q15" s="2"/>
      <c r="R15" s="2"/>
      <c r="S15" s="2"/>
      <c r="T15" s="2"/>
    </row>
    <row r="16" spans="1:20">
      <c r="A16" s="2"/>
      <c r="B16" s="2"/>
      <c r="C16" s="2"/>
      <c r="D16" s="2"/>
      <c r="E16" s="2"/>
      <c r="F16" s="2"/>
      <c r="G16" s="2"/>
      <c r="H16" s="2"/>
      <c r="I16" s="2"/>
      <c r="J16" s="2"/>
      <c r="K16" s="8"/>
      <c r="L16" s="8" t="str">
        <f t="shared" si="0"/>
        <v/>
      </c>
      <c r="M16" s="2"/>
      <c r="N16" s="2"/>
      <c r="O16" s="2"/>
      <c r="P16" s="2"/>
      <c r="Q16" s="2"/>
      <c r="R16" s="2"/>
      <c r="S16" s="2"/>
      <c r="T16" s="2"/>
    </row>
    <row r="17" spans="1:20">
      <c r="A17" s="2"/>
      <c r="B17" s="2"/>
      <c r="C17" s="2"/>
      <c r="D17" s="2"/>
      <c r="E17" s="2"/>
      <c r="F17" s="2"/>
      <c r="G17" s="2"/>
      <c r="H17" s="2"/>
      <c r="I17" s="2"/>
      <c r="J17" s="2"/>
      <c r="K17" s="8"/>
      <c r="L17" s="8" t="str">
        <f t="shared" si="0"/>
        <v/>
      </c>
      <c r="M17" s="2"/>
      <c r="N17" s="2"/>
      <c r="O17" s="2"/>
      <c r="P17" s="2"/>
      <c r="Q17" s="2"/>
      <c r="R17" s="2"/>
      <c r="S17" s="2"/>
      <c r="T17" s="2"/>
    </row>
    <row r="18" spans="1:20">
      <c r="A18" s="2"/>
      <c r="B18" s="2"/>
      <c r="C18" s="2"/>
      <c r="D18" s="2"/>
      <c r="E18" s="2"/>
      <c r="F18" s="2"/>
      <c r="G18" s="2"/>
      <c r="H18" s="2"/>
      <c r="I18" s="2"/>
      <c r="J18" s="2"/>
      <c r="K18" s="8"/>
      <c r="L18" s="8" t="str">
        <f t="shared" si="0"/>
        <v/>
      </c>
      <c r="M18" s="2"/>
      <c r="N18" s="2"/>
      <c r="O18" s="2"/>
      <c r="P18" s="2"/>
      <c r="Q18" s="2"/>
      <c r="R18" s="2"/>
      <c r="S18" s="2"/>
      <c r="T18" s="2"/>
    </row>
    <row r="19" spans="1:20">
      <c r="A19" s="2"/>
      <c r="B19" s="2"/>
      <c r="C19" s="2"/>
      <c r="D19" s="2"/>
      <c r="E19" s="2"/>
      <c r="F19" s="2"/>
      <c r="G19" s="2"/>
      <c r="H19" s="2"/>
      <c r="I19" s="2"/>
      <c r="J19" s="2"/>
      <c r="K19" s="8"/>
      <c r="L19" s="8" t="str">
        <f t="shared" si="0"/>
        <v/>
      </c>
      <c r="M19" s="2"/>
      <c r="N19" s="2"/>
      <c r="O19" s="2"/>
      <c r="P19" s="2"/>
      <c r="Q19" s="2"/>
      <c r="R19" s="2"/>
      <c r="S19" s="2"/>
      <c r="T19" s="2"/>
    </row>
    <row r="20" spans="1:20">
      <c r="A20" s="2"/>
      <c r="B20" s="2"/>
      <c r="C20" s="2"/>
      <c r="D20" s="2"/>
      <c r="E20" s="2"/>
      <c r="F20" s="2"/>
      <c r="G20" s="2"/>
      <c r="H20" s="2"/>
      <c r="I20" s="2"/>
      <c r="J20" s="2"/>
      <c r="K20" s="8"/>
      <c r="L20" s="8" t="str">
        <f t="shared" si="0"/>
        <v/>
      </c>
      <c r="M20" s="2"/>
      <c r="N20" s="2"/>
      <c r="O20" s="2"/>
      <c r="P20" s="2"/>
      <c r="Q20" s="2"/>
      <c r="R20" s="2"/>
      <c r="S20" s="2"/>
      <c r="T20" s="2"/>
    </row>
    <row r="21" spans="1:20">
      <c r="A21" s="2"/>
      <c r="B21" s="2"/>
      <c r="C21" s="2"/>
      <c r="D21" s="2"/>
      <c r="E21" s="2"/>
      <c r="F21" s="2"/>
      <c r="G21" s="2"/>
      <c r="H21" s="2"/>
      <c r="I21" s="2"/>
      <c r="J21" s="2"/>
      <c r="K21" s="8"/>
      <c r="L21" s="8" t="str">
        <f t="shared" si="0"/>
        <v/>
      </c>
      <c r="M21" s="2"/>
      <c r="N21" s="2"/>
      <c r="O21" s="2"/>
      <c r="P21" s="2"/>
      <c r="Q21" s="2"/>
      <c r="R21" s="2"/>
      <c r="S21" s="2"/>
      <c r="T21" s="2"/>
    </row>
    <row r="22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8"/>
      <c r="L22" s="8" t="str">
        <f t="shared" si="0"/>
        <v/>
      </c>
      <c r="M22" s="2"/>
      <c r="N22" s="2"/>
      <c r="O22" s="2"/>
      <c r="P22" s="2"/>
      <c r="Q22" s="2"/>
      <c r="R22" s="2"/>
      <c r="S22" s="2"/>
      <c r="T22" s="2"/>
    </row>
    <row r="23" spans="1:20">
      <c r="A23" s="2"/>
      <c r="B23" s="2"/>
      <c r="C23" s="2"/>
      <c r="D23" s="2"/>
      <c r="E23" s="2"/>
      <c r="F23" s="2"/>
      <c r="G23" s="2"/>
      <c r="H23" s="2"/>
      <c r="I23" s="2"/>
      <c r="J23" s="2"/>
      <c r="K23" s="8"/>
      <c r="L23" s="8" t="str">
        <f t="shared" si="0"/>
        <v/>
      </c>
      <c r="M23" s="2"/>
      <c r="N23" s="2"/>
      <c r="O23" s="2"/>
      <c r="P23" s="2"/>
      <c r="Q23" s="2"/>
      <c r="R23" s="2"/>
      <c r="S23" s="2"/>
      <c r="T23" s="2"/>
    </row>
    <row r="24" spans="1:20">
      <c r="A24" s="2"/>
      <c r="B24" s="2"/>
      <c r="C24" s="2"/>
      <c r="D24" s="2"/>
      <c r="E24" s="2"/>
      <c r="F24" s="2"/>
      <c r="G24" s="2"/>
      <c r="H24" s="2"/>
      <c r="I24" s="2"/>
      <c r="J24" s="2"/>
      <c r="K24" s="8"/>
      <c r="L24" s="8" t="str">
        <f t="shared" si="0"/>
        <v/>
      </c>
      <c r="M24" s="2"/>
      <c r="N24" s="2"/>
      <c r="O24" s="2"/>
      <c r="P24" s="2"/>
      <c r="Q24" s="2"/>
      <c r="R24" s="2"/>
      <c r="S24" s="2"/>
      <c r="T24" s="2"/>
    </row>
    <row r="25" spans="1:20">
      <c r="A25" s="2"/>
      <c r="B25" s="2"/>
      <c r="C25" s="2"/>
      <c r="D25" s="2"/>
      <c r="E25" s="2"/>
      <c r="F25" s="2"/>
      <c r="G25" s="2"/>
      <c r="H25" s="2"/>
      <c r="I25" s="2"/>
      <c r="J25" s="2"/>
      <c r="K25" s="8"/>
      <c r="L25" s="8" t="str">
        <f t="shared" si="0"/>
        <v/>
      </c>
      <c r="M25" s="2"/>
      <c r="N25" s="2"/>
      <c r="O25" s="2"/>
      <c r="P25" s="2"/>
      <c r="Q25" s="2"/>
      <c r="R25" s="2"/>
      <c r="S25" s="2"/>
      <c r="T25" s="2"/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8"/>
      <c r="L26" s="8" t="str">
        <f t="shared" si="0"/>
        <v/>
      </c>
      <c r="M26" s="2"/>
      <c r="N26" s="2"/>
      <c r="O26" s="2"/>
      <c r="P26" s="2"/>
      <c r="Q26" s="2"/>
      <c r="R26" s="2"/>
      <c r="S26" s="2"/>
      <c r="T26" s="2"/>
    </row>
    <row r="27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8"/>
      <c r="L27" s="8" t="str">
        <f t="shared" si="0"/>
        <v/>
      </c>
      <c r="M27" s="2"/>
      <c r="N27" s="2"/>
      <c r="O27" s="2"/>
      <c r="P27" s="2"/>
      <c r="Q27" s="2"/>
      <c r="R27" s="2"/>
      <c r="S27" s="2"/>
      <c r="T27" s="2"/>
    </row>
    <row r="28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8"/>
      <c r="L28" s="8" t="str">
        <f t="shared" si="0"/>
        <v/>
      </c>
      <c r="M28" s="2"/>
      <c r="N28" s="2"/>
      <c r="O28" s="2"/>
      <c r="P28" s="2"/>
      <c r="Q28" s="2"/>
      <c r="R28" s="2"/>
      <c r="S28" s="2"/>
      <c r="T28" s="2"/>
    </row>
    <row r="29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8"/>
      <c r="L29" s="8" t="str">
        <f t="shared" si="0"/>
        <v/>
      </c>
      <c r="M29" s="2"/>
      <c r="N29" s="2"/>
      <c r="O29" s="2"/>
      <c r="P29" s="2"/>
      <c r="Q29" s="2"/>
      <c r="R29" s="2"/>
      <c r="S29" s="2"/>
      <c r="T29" s="2"/>
    </row>
    <row r="30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8"/>
      <c r="L30" s="8" t="str">
        <f t="shared" si="0"/>
        <v/>
      </c>
      <c r="M30" s="2"/>
      <c r="N30" s="2"/>
      <c r="O30" s="2"/>
      <c r="P30" s="2"/>
      <c r="Q30" s="2"/>
      <c r="R30" s="2"/>
      <c r="S30" s="2"/>
      <c r="T30" s="2"/>
    </row>
    <row r="3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8"/>
      <c r="L31" s="8" t="str">
        <f t="shared" si="0"/>
        <v/>
      </c>
      <c r="M31" s="2"/>
      <c r="N31" s="2"/>
      <c r="O31" s="2"/>
      <c r="P31" s="2"/>
      <c r="Q31" s="2"/>
      <c r="R31" s="2"/>
      <c r="S31" s="2"/>
      <c r="T31" s="2"/>
    </row>
    <row r="32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8"/>
      <c r="L32" s="8" t="str">
        <f t="shared" si="0"/>
        <v/>
      </c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8"/>
      <c r="L33" s="8" t="str">
        <f t="shared" si="0"/>
        <v/>
      </c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8"/>
      <c r="L34" s="8" t="str">
        <f t="shared" si="0"/>
        <v/>
      </c>
      <c r="M34" s="2"/>
      <c r="N34" s="2"/>
      <c r="O34" s="2"/>
      <c r="P34" s="2"/>
      <c r="Q34" s="2"/>
      <c r="R34" s="2"/>
      <c r="S34" s="2"/>
      <c r="T34" s="2"/>
    </row>
    <row r="35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8"/>
      <c r="L35" s="8" t="str">
        <f t="shared" si="0"/>
        <v/>
      </c>
      <c r="M35" s="2"/>
      <c r="N35" s="2"/>
      <c r="O35" s="2"/>
      <c r="P35" s="2"/>
      <c r="Q35" s="2"/>
      <c r="R35" s="2"/>
      <c r="S35" s="2"/>
      <c r="T35" s="2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8"/>
      <c r="L36" s="8" t="str">
        <f t="shared" ref="L36:L67" si="1">IF(K36="","",K36-(J36*7))</f>
        <v/>
      </c>
      <c r="M36" s="2"/>
      <c r="N36" s="2"/>
      <c r="O36" s="2"/>
      <c r="P36" s="2"/>
      <c r="Q36" s="2"/>
      <c r="R36" s="2"/>
      <c r="S36" s="2"/>
      <c r="T36" s="2"/>
    </row>
    <row r="37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8"/>
      <c r="L37" s="8" t="str">
        <f t="shared" si="1"/>
        <v/>
      </c>
      <c r="M37" s="2"/>
      <c r="N37" s="2"/>
      <c r="O37" s="2"/>
      <c r="P37" s="2"/>
      <c r="Q37" s="2"/>
      <c r="R37" s="2"/>
      <c r="S37" s="2"/>
      <c r="T37" s="2"/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8"/>
      <c r="L38" s="8" t="str">
        <f t="shared" si="1"/>
        <v/>
      </c>
      <c r="M38" s="2"/>
      <c r="N38" s="2"/>
      <c r="O38" s="2"/>
      <c r="P38" s="2"/>
      <c r="Q38" s="2"/>
      <c r="R38" s="2"/>
      <c r="S38" s="2"/>
      <c r="T38" s="2"/>
    </row>
    <row r="39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8"/>
      <c r="L39" s="8" t="str">
        <f t="shared" si="1"/>
        <v/>
      </c>
      <c r="M39" s="2"/>
      <c r="N39" s="2"/>
      <c r="O39" s="2"/>
      <c r="P39" s="2"/>
      <c r="Q39" s="2"/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8"/>
      <c r="L40" s="8" t="str">
        <f t="shared" si="1"/>
        <v/>
      </c>
      <c r="M40" s="2"/>
      <c r="N40" s="2"/>
      <c r="O40" s="2"/>
      <c r="P40" s="2"/>
      <c r="Q40" s="2"/>
      <c r="R40" s="2"/>
      <c r="S40" s="2"/>
      <c r="T40" s="2"/>
    </row>
    <row r="4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8"/>
      <c r="L41" s="8" t="str">
        <f t="shared" si="1"/>
        <v/>
      </c>
      <c r="M41" s="2"/>
      <c r="N41" s="2"/>
      <c r="O41" s="2"/>
      <c r="P41" s="2"/>
      <c r="Q41" s="2"/>
      <c r="R41" s="2"/>
      <c r="S41" s="2"/>
      <c r="T41" s="2"/>
    </row>
    <row r="42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8"/>
      <c r="L42" s="8" t="str">
        <f t="shared" si="1"/>
        <v/>
      </c>
      <c r="M42" s="2"/>
      <c r="N42" s="2"/>
      <c r="O42" s="2"/>
      <c r="P42" s="2"/>
      <c r="Q42" s="2"/>
      <c r="R42" s="2"/>
      <c r="S42" s="2"/>
      <c r="T42" s="2"/>
    </row>
    <row r="43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8"/>
      <c r="L43" s="8" t="str">
        <f t="shared" si="1"/>
        <v/>
      </c>
      <c r="M43" s="2"/>
      <c r="N43" s="2"/>
      <c r="O43" s="2"/>
      <c r="P43" s="2"/>
      <c r="Q43" s="2"/>
      <c r="R43" s="2"/>
      <c r="S43" s="2"/>
      <c r="T43" s="2"/>
    </row>
    <row r="44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8"/>
      <c r="L44" s="8" t="str">
        <f t="shared" si="1"/>
        <v/>
      </c>
      <c r="M44" s="2"/>
      <c r="N44" s="2"/>
      <c r="O44" s="2"/>
      <c r="P44" s="2"/>
      <c r="Q44" s="2"/>
      <c r="R44" s="2"/>
      <c r="S44" s="2"/>
      <c r="T44" s="2"/>
    </row>
    <row r="45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8"/>
      <c r="L45" s="8" t="str">
        <f t="shared" si="1"/>
        <v/>
      </c>
      <c r="M45" s="2"/>
      <c r="N45" s="2"/>
      <c r="O45" s="2"/>
      <c r="P45" s="2"/>
      <c r="Q45" s="2"/>
      <c r="R45" s="2"/>
      <c r="S45" s="2"/>
      <c r="T45" s="2"/>
    </row>
    <row r="46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8"/>
      <c r="L46" s="8" t="str">
        <f t="shared" si="1"/>
        <v/>
      </c>
      <c r="M46" s="2"/>
      <c r="N46" s="2"/>
      <c r="O46" s="2"/>
      <c r="P46" s="2"/>
      <c r="Q46" s="2"/>
      <c r="R46" s="2"/>
      <c r="S46" s="2"/>
      <c r="T46" s="2"/>
    </row>
    <row r="47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8"/>
      <c r="L47" s="8" t="str">
        <f t="shared" si="1"/>
        <v/>
      </c>
      <c r="M47" s="2"/>
      <c r="N47" s="2"/>
      <c r="O47" s="2"/>
      <c r="P47" s="2"/>
      <c r="Q47" s="2"/>
      <c r="R47" s="2"/>
      <c r="S47" s="2"/>
      <c r="T47" s="2"/>
    </row>
    <row r="48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8"/>
      <c r="L48" s="8" t="str">
        <f t="shared" si="1"/>
        <v/>
      </c>
      <c r="M48" s="2"/>
      <c r="N48" s="2"/>
      <c r="O48" s="2"/>
      <c r="P48" s="2"/>
      <c r="Q48" s="2"/>
      <c r="R48" s="2"/>
      <c r="S48" s="2"/>
      <c r="T48" s="2"/>
    </row>
    <row r="49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8"/>
      <c r="L49" s="8" t="str">
        <f t="shared" si="1"/>
        <v/>
      </c>
      <c r="M49" s="2"/>
      <c r="N49" s="2"/>
      <c r="O49" s="2"/>
      <c r="P49" s="2"/>
      <c r="Q49" s="2"/>
      <c r="R49" s="2"/>
      <c r="S49" s="2"/>
      <c r="T49" s="2"/>
    </row>
    <row r="50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8"/>
      <c r="L50" s="8" t="str">
        <f t="shared" si="1"/>
        <v/>
      </c>
      <c r="M50" s="2"/>
      <c r="N50" s="2"/>
      <c r="O50" s="2"/>
      <c r="P50" s="2"/>
      <c r="Q50" s="2"/>
      <c r="R50" s="2"/>
      <c r="S50" s="2"/>
      <c r="T50" s="2"/>
    </row>
    <row r="51" spans="1:20">
      <c r="A51" s="2"/>
      <c r="B51" s="2"/>
      <c r="C51" s="2"/>
      <c r="D51" s="2"/>
      <c r="E51" s="2"/>
      <c r="F51" s="2"/>
      <c r="G51" s="2"/>
      <c r="H51" s="2"/>
      <c r="I51" s="2"/>
      <c r="J51" s="2"/>
      <c r="K51" s="8"/>
      <c r="L51" s="8" t="str">
        <f t="shared" si="1"/>
        <v/>
      </c>
      <c r="M51" s="2"/>
      <c r="N51" s="2"/>
      <c r="O51" s="2"/>
      <c r="P51" s="2"/>
      <c r="Q51" s="2"/>
      <c r="R51" s="2"/>
      <c r="S51" s="2"/>
      <c r="T51" s="2"/>
    </row>
    <row r="52" spans="1:20">
      <c r="A52" s="2"/>
      <c r="B52" s="2"/>
      <c r="C52" s="2"/>
      <c r="D52" s="2"/>
      <c r="E52" s="2"/>
      <c r="F52" s="2"/>
      <c r="G52" s="2"/>
      <c r="H52" s="2"/>
      <c r="I52" s="2"/>
      <c r="J52" s="2"/>
      <c r="K52" s="8"/>
      <c r="L52" s="8" t="str">
        <f t="shared" si="1"/>
        <v/>
      </c>
      <c r="M52" s="2"/>
      <c r="N52" s="2"/>
      <c r="O52" s="2"/>
      <c r="P52" s="2"/>
      <c r="Q52" s="2"/>
      <c r="R52" s="2"/>
      <c r="S52" s="2"/>
      <c r="T52" s="2"/>
    </row>
    <row r="53" spans="1:20">
      <c r="A53" s="2"/>
      <c r="B53" s="2"/>
      <c r="C53" s="2"/>
      <c r="D53" s="2"/>
      <c r="E53" s="2"/>
      <c r="F53" s="2"/>
      <c r="G53" s="2"/>
      <c r="H53" s="2"/>
      <c r="I53" s="2"/>
      <c r="J53" s="2"/>
      <c r="K53" s="8"/>
      <c r="L53" s="8" t="str">
        <f t="shared" si="1"/>
        <v/>
      </c>
      <c r="M53" s="2"/>
      <c r="N53" s="2"/>
      <c r="O53" s="2"/>
      <c r="P53" s="2"/>
      <c r="Q53" s="2"/>
      <c r="R53" s="2"/>
      <c r="S53" s="2"/>
      <c r="T53" s="2"/>
    </row>
    <row r="54" spans="1:20">
      <c r="A54" s="2"/>
      <c r="B54" s="2"/>
      <c r="C54" s="2"/>
      <c r="D54" s="2"/>
      <c r="E54" s="2"/>
      <c r="F54" s="2"/>
      <c r="G54" s="2"/>
      <c r="H54" s="2"/>
      <c r="I54" s="2"/>
      <c r="J54" s="2"/>
      <c r="K54" s="8"/>
      <c r="L54" s="8" t="str">
        <f t="shared" si="1"/>
        <v/>
      </c>
      <c r="M54" s="2"/>
      <c r="N54" s="2"/>
      <c r="O54" s="2"/>
      <c r="P54" s="2"/>
      <c r="Q54" s="2"/>
      <c r="R54" s="2"/>
      <c r="S54" s="2"/>
      <c r="T54" s="2"/>
    </row>
    <row r="55" spans="1:20">
      <c r="A55" s="2"/>
      <c r="B55" s="2"/>
      <c r="C55" s="2"/>
      <c r="D55" s="2"/>
      <c r="E55" s="2"/>
      <c r="F55" s="2"/>
      <c r="G55" s="2"/>
      <c r="H55" s="2"/>
      <c r="I55" s="2"/>
      <c r="J55" s="2"/>
      <c r="K55" s="8"/>
      <c r="L55" s="8" t="str">
        <f t="shared" si="1"/>
        <v/>
      </c>
      <c r="M55" s="2"/>
      <c r="N55" s="2"/>
      <c r="O55" s="2"/>
      <c r="P55" s="2"/>
      <c r="Q55" s="2"/>
      <c r="R55" s="2"/>
      <c r="S55" s="2"/>
      <c r="T55" s="2"/>
    </row>
    <row r="56" spans="1:20">
      <c r="A56" s="2"/>
      <c r="B56" s="2"/>
      <c r="C56" s="2"/>
      <c r="D56" s="2"/>
      <c r="E56" s="2"/>
      <c r="F56" s="2"/>
      <c r="G56" s="2"/>
      <c r="H56" s="2"/>
      <c r="I56" s="2"/>
      <c r="J56" s="2"/>
      <c r="K56" s="8"/>
      <c r="L56" s="8" t="str">
        <f t="shared" si="1"/>
        <v/>
      </c>
      <c r="M56" s="2"/>
      <c r="N56" s="2"/>
      <c r="O56" s="2"/>
      <c r="P56" s="2"/>
      <c r="Q56" s="2"/>
      <c r="R56" s="2"/>
      <c r="S56" s="2"/>
      <c r="T56" s="2"/>
    </row>
    <row r="57" spans="1:20">
      <c r="A57" s="2"/>
      <c r="B57" s="2"/>
      <c r="C57" s="2"/>
      <c r="D57" s="2"/>
      <c r="E57" s="2"/>
      <c r="F57" s="2"/>
      <c r="G57" s="2"/>
      <c r="H57" s="2"/>
      <c r="I57" s="2"/>
      <c r="J57" s="2"/>
      <c r="K57" s="8"/>
      <c r="L57" s="8" t="str">
        <f t="shared" si="1"/>
        <v/>
      </c>
      <c r="M57" s="2"/>
      <c r="N57" s="2"/>
      <c r="O57" s="2"/>
      <c r="P57" s="2"/>
      <c r="Q57" s="2"/>
      <c r="R57" s="2"/>
      <c r="S57" s="2"/>
      <c r="T57" s="2"/>
    </row>
    <row r="58" spans="1:20">
      <c r="A58" s="2"/>
      <c r="B58" s="2"/>
      <c r="C58" s="2"/>
      <c r="D58" s="2"/>
      <c r="E58" s="2"/>
      <c r="F58" s="2"/>
      <c r="G58" s="2"/>
      <c r="H58" s="2"/>
      <c r="I58" s="2"/>
      <c r="J58" s="2"/>
      <c r="K58" s="8"/>
      <c r="L58" s="8" t="str">
        <f t="shared" si="1"/>
        <v/>
      </c>
      <c r="M58" s="2"/>
      <c r="N58" s="2"/>
      <c r="O58" s="2"/>
      <c r="P58" s="2"/>
      <c r="Q58" s="2"/>
      <c r="R58" s="2"/>
      <c r="S58" s="2"/>
      <c r="T58" s="2"/>
    </row>
    <row r="59" spans="1:20">
      <c r="A59" s="2"/>
      <c r="B59" s="2"/>
      <c r="C59" s="2"/>
      <c r="D59" s="2"/>
      <c r="E59" s="2"/>
      <c r="F59" s="2"/>
      <c r="G59" s="2"/>
      <c r="H59" s="2"/>
      <c r="I59" s="2"/>
      <c r="J59" s="2"/>
      <c r="K59" s="8"/>
      <c r="L59" s="8" t="str">
        <f t="shared" si="1"/>
        <v/>
      </c>
      <c r="M59" s="2"/>
      <c r="N59" s="2"/>
      <c r="O59" s="2"/>
      <c r="P59" s="2"/>
      <c r="Q59" s="2"/>
      <c r="R59" s="2"/>
      <c r="S59" s="2"/>
      <c r="T59" s="2"/>
    </row>
    <row r="60" spans="1:20">
      <c r="A60" s="2"/>
      <c r="B60" s="2"/>
      <c r="C60" s="2"/>
      <c r="D60" s="2"/>
      <c r="E60" s="2"/>
      <c r="F60" s="2"/>
      <c r="G60" s="2"/>
      <c r="H60" s="2"/>
      <c r="I60" s="2"/>
      <c r="J60" s="2"/>
      <c r="K60" s="8"/>
      <c r="L60" s="8" t="str">
        <f t="shared" si="1"/>
        <v/>
      </c>
      <c r="M60" s="2"/>
      <c r="N60" s="2"/>
      <c r="O60" s="2"/>
      <c r="P60" s="2"/>
      <c r="Q60" s="2"/>
      <c r="R60" s="2"/>
      <c r="S60" s="2"/>
      <c r="T60" s="2"/>
    </row>
    <row r="61" spans="1:20">
      <c r="A61" s="2"/>
      <c r="B61" s="2"/>
      <c r="C61" s="2"/>
      <c r="D61" s="2"/>
      <c r="E61" s="2"/>
      <c r="F61" s="2"/>
      <c r="G61" s="2"/>
      <c r="H61" s="2"/>
      <c r="I61" s="2"/>
      <c r="J61" s="2"/>
      <c r="K61" s="8"/>
      <c r="L61" s="8" t="str">
        <f t="shared" si="1"/>
        <v/>
      </c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2"/>
      <c r="E62" s="2"/>
      <c r="F62" s="2"/>
      <c r="G62" s="2"/>
      <c r="H62" s="2"/>
      <c r="I62" s="2"/>
      <c r="J62" s="2"/>
      <c r="K62" s="8"/>
      <c r="L62" s="8" t="str">
        <f t="shared" si="1"/>
        <v/>
      </c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2"/>
      <c r="E63" s="2"/>
      <c r="F63" s="2"/>
      <c r="G63" s="2"/>
      <c r="H63" s="2"/>
      <c r="I63" s="2"/>
      <c r="J63" s="2"/>
      <c r="K63" s="8"/>
      <c r="L63" s="8" t="str">
        <f t="shared" si="1"/>
        <v/>
      </c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2"/>
      <c r="E64" s="2"/>
      <c r="F64" s="2"/>
      <c r="G64" s="2"/>
      <c r="H64" s="2"/>
      <c r="I64" s="2"/>
      <c r="J64" s="2"/>
      <c r="K64" s="8"/>
      <c r="L64" s="8" t="str">
        <f t="shared" si="1"/>
        <v/>
      </c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2"/>
      <c r="E65" s="2"/>
      <c r="F65" s="2"/>
      <c r="G65" s="2"/>
      <c r="H65" s="2"/>
      <c r="I65" s="2"/>
      <c r="J65" s="2"/>
      <c r="K65" s="8"/>
      <c r="L65" s="8" t="str">
        <f t="shared" si="1"/>
        <v/>
      </c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8"/>
      <c r="L66" s="8" t="str">
        <f t="shared" si="1"/>
        <v/>
      </c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2"/>
      <c r="E67" s="2"/>
      <c r="F67" s="2"/>
      <c r="G67" s="2"/>
      <c r="H67" s="2"/>
      <c r="I67" s="2"/>
      <c r="J67" s="2"/>
      <c r="K67" s="8"/>
      <c r="L67" s="8" t="str">
        <f t="shared" si="1"/>
        <v/>
      </c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2"/>
      <c r="E68" s="2"/>
      <c r="F68" s="2"/>
      <c r="G68" s="2"/>
      <c r="H68" s="2"/>
      <c r="I68" s="2"/>
      <c r="J68" s="2"/>
      <c r="K68" s="8"/>
      <c r="L68" s="8" t="str">
        <f t="shared" ref="L68:L99" si="2">IF(K68="","",K68-(J68*7))</f>
        <v/>
      </c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8"/>
      <c r="L69" s="8" t="str">
        <f t="shared" si="2"/>
        <v/>
      </c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2"/>
      <c r="E70" s="2"/>
      <c r="F70" s="2"/>
      <c r="G70" s="2"/>
      <c r="H70" s="2"/>
      <c r="I70" s="2"/>
      <c r="J70" s="2"/>
      <c r="K70" s="8"/>
      <c r="L70" s="8" t="str">
        <f t="shared" si="2"/>
        <v/>
      </c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2"/>
      <c r="E71" s="2"/>
      <c r="F71" s="2"/>
      <c r="G71" s="2"/>
      <c r="H71" s="2"/>
      <c r="I71" s="2"/>
      <c r="J71" s="2"/>
      <c r="K71" s="8"/>
      <c r="L71" s="8" t="str">
        <f t="shared" si="2"/>
        <v/>
      </c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2"/>
      <c r="E72" s="2"/>
      <c r="F72" s="2"/>
      <c r="G72" s="2"/>
      <c r="H72" s="2"/>
      <c r="I72" s="2"/>
      <c r="J72" s="2"/>
      <c r="K72" s="8"/>
      <c r="L72" s="8" t="str">
        <f t="shared" si="2"/>
        <v/>
      </c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2"/>
      <c r="E73" s="2"/>
      <c r="F73" s="2"/>
      <c r="G73" s="2"/>
      <c r="H73" s="2"/>
      <c r="I73" s="2"/>
      <c r="J73" s="2"/>
      <c r="K73" s="8"/>
      <c r="L73" s="8" t="str">
        <f t="shared" si="2"/>
        <v/>
      </c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2"/>
      <c r="E74" s="2"/>
      <c r="F74" s="2"/>
      <c r="G74" s="2"/>
      <c r="H74" s="2"/>
      <c r="I74" s="2"/>
      <c r="J74" s="2"/>
      <c r="K74" s="8"/>
      <c r="L74" s="8" t="str">
        <f t="shared" si="2"/>
        <v/>
      </c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2"/>
      <c r="E75" s="2"/>
      <c r="F75" s="2"/>
      <c r="G75" s="2"/>
      <c r="H75" s="2"/>
      <c r="I75" s="2"/>
      <c r="J75" s="2"/>
      <c r="K75" s="8"/>
      <c r="L75" s="8" t="str">
        <f t="shared" si="2"/>
        <v/>
      </c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2"/>
      <c r="E76" s="2"/>
      <c r="F76" s="2"/>
      <c r="G76" s="2"/>
      <c r="H76" s="2"/>
      <c r="I76" s="2"/>
      <c r="J76" s="2"/>
      <c r="K76" s="8"/>
      <c r="L76" s="8" t="str">
        <f t="shared" si="2"/>
        <v/>
      </c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2"/>
      <c r="E77" s="2"/>
      <c r="F77" s="2"/>
      <c r="G77" s="2"/>
      <c r="H77" s="2"/>
      <c r="I77" s="2"/>
      <c r="J77" s="2"/>
      <c r="K77" s="8"/>
      <c r="L77" s="8" t="str">
        <f t="shared" si="2"/>
        <v/>
      </c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2"/>
      <c r="E78" s="2"/>
      <c r="F78" s="2"/>
      <c r="G78" s="2"/>
      <c r="H78" s="2"/>
      <c r="I78" s="2"/>
      <c r="J78" s="2"/>
      <c r="K78" s="8"/>
      <c r="L78" s="8" t="str">
        <f t="shared" si="2"/>
        <v/>
      </c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2"/>
      <c r="E79" s="2"/>
      <c r="F79" s="2"/>
      <c r="G79" s="2"/>
      <c r="H79" s="2"/>
      <c r="I79" s="2"/>
      <c r="J79" s="2"/>
      <c r="K79" s="8"/>
      <c r="L79" s="8" t="str">
        <f t="shared" si="2"/>
        <v/>
      </c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2"/>
      <c r="E80" s="2"/>
      <c r="F80" s="2"/>
      <c r="G80" s="2"/>
      <c r="H80" s="2"/>
      <c r="I80" s="2"/>
      <c r="J80" s="2"/>
      <c r="K80" s="8"/>
      <c r="L80" s="8" t="str">
        <f t="shared" si="2"/>
        <v/>
      </c>
      <c r="M80" s="2"/>
      <c r="N80" s="2"/>
      <c r="O80" s="2"/>
      <c r="P80" s="2"/>
      <c r="Q80" s="2"/>
      <c r="R80" s="2"/>
      <c r="S80" s="2"/>
      <c r="T80" s="2"/>
    </row>
    <row r="81" spans="1:20">
      <c r="A81" s="2"/>
      <c r="B81" s="2"/>
      <c r="C81" s="2"/>
      <c r="D81" s="2"/>
      <c r="E81" s="2"/>
      <c r="F81" s="2"/>
      <c r="G81" s="2"/>
      <c r="H81" s="2"/>
      <c r="I81" s="2"/>
      <c r="J81" s="2"/>
      <c r="K81" s="8"/>
      <c r="L81" s="8" t="str">
        <f t="shared" si="2"/>
        <v/>
      </c>
      <c r="M81" s="2"/>
      <c r="N81" s="2"/>
      <c r="O81" s="2"/>
      <c r="P81" s="2"/>
      <c r="Q81" s="2"/>
      <c r="R81" s="2"/>
      <c r="S81" s="2"/>
      <c r="T81" s="2"/>
    </row>
    <row r="82" spans="1:20">
      <c r="A82" s="2"/>
      <c r="B82" s="2"/>
      <c r="C82" s="2"/>
      <c r="D82" s="2"/>
      <c r="E82" s="2"/>
      <c r="F82" s="2"/>
      <c r="G82" s="2"/>
      <c r="H82" s="2"/>
      <c r="I82" s="2"/>
      <c r="J82" s="2"/>
      <c r="K82" s="8"/>
      <c r="L82" s="8" t="str">
        <f t="shared" si="2"/>
        <v/>
      </c>
      <c r="M82" s="2"/>
      <c r="N82" s="2"/>
      <c r="O82" s="2"/>
      <c r="P82" s="2"/>
      <c r="Q82" s="2"/>
      <c r="R82" s="2"/>
      <c r="S82" s="2"/>
      <c r="T82" s="2"/>
    </row>
    <row r="83" spans="1:20">
      <c r="A83" s="2"/>
      <c r="B83" s="2"/>
      <c r="C83" s="2"/>
      <c r="D83" s="2"/>
      <c r="E83" s="2"/>
      <c r="F83" s="2"/>
      <c r="G83" s="2"/>
      <c r="H83" s="2"/>
      <c r="I83" s="2"/>
      <c r="J83" s="2"/>
      <c r="K83" s="8"/>
      <c r="L83" s="8" t="str">
        <f t="shared" si="2"/>
        <v/>
      </c>
      <c r="M83" s="2"/>
      <c r="N83" s="2"/>
      <c r="O83" s="2"/>
      <c r="P83" s="2"/>
      <c r="Q83" s="2"/>
      <c r="R83" s="2"/>
      <c r="S83" s="2"/>
      <c r="T83" s="2"/>
    </row>
    <row r="84" spans="1:20">
      <c r="A84" s="2"/>
      <c r="B84" s="2"/>
      <c r="C84" s="2"/>
      <c r="D84" s="2"/>
      <c r="E84" s="2"/>
      <c r="F84" s="2"/>
      <c r="G84" s="2"/>
      <c r="H84" s="2"/>
      <c r="I84" s="2"/>
      <c r="J84" s="2"/>
      <c r="K84" s="8"/>
      <c r="L84" s="8" t="str">
        <f t="shared" si="2"/>
        <v/>
      </c>
      <c r="M84" s="2"/>
      <c r="N84" s="2"/>
      <c r="O84" s="2"/>
      <c r="P84" s="2"/>
      <c r="Q84" s="2"/>
      <c r="R84" s="2"/>
      <c r="S84" s="2"/>
      <c r="T84" s="2"/>
    </row>
    <row r="85" spans="1:20">
      <c r="A85" s="2"/>
      <c r="B85" s="2"/>
      <c r="C85" s="2"/>
      <c r="D85" s="2"/>
      <c r="E85" s="2"/>
      <c r="F85" s="2"/>
      <c r="G85" s="2"/>
      <c r="H85" s="2"/>
      <c r="I85" s="2"/>
      <c r="J85" s="2"/>
      <c r="K85" s="8"/>
      <c r="L85" s="8" t="str">
        <f t="shared" si="2"/>
        <v/>
      </c>
      <c r="M85" s="2"/>
      <c r="N85" s="2"/>
      <c r="O85" s="2"/>
      <c r="P85" s="2"/>
      <c r="Q85" s="2"/>
      <c r="R85" s="2"/>
      <c r="S85" s="2"/>
      <c r="T85" s="2"/>
    </row>
    <row r="86" spans="1:20">
      <c r="A86" s="2"/>
      <c r="B86" s="2"/>
      <c r="C86" s="2"/>
      <c r="D86" s="2"/>
      <c r="E86" s="2"/>
      <c r="F86" s="2"/>
      <c r="G86" s="2"/>
      <c r="H86" s="2"/>
      <c r="I86" s="2"/>
      <c r="J86" s="2"/>
      <c r="K86" s="8"/>
      <c r="L86" s="8" t="str">
        <f t="shared" si="2"/>
        <v/>
      </c>
      <c r="M86" s="2"/>
      <c r="N86" s="2"/>
      <c r="O86" s="2"/>
      <c r="P86" s="2"/>
      <c r="Q86" s="2"/>
      <c r="R86" s="2"/>
      <c r="S86" s="2"/>
      <c r="T86" s="2"/>
    </row>
    <row r="87" spans="1:20">
      <c r="A87" s="2"/>
      <c r="B87" s="2"/>
      <c r="C87" s="2"/>
      <c r="D87" s="2"/>
      <c r="E87" s="2"/>
      <c r="F87" s="2"/>
      <c r="G87" s="2"/>
      <c r="H87" s="2"/>
      <c r="I87" s="2"/>
      <c r="J87" s="2"/>
      <c r="K87" s="8"/>
      <c r="L87" s="8" t="str">
        <f t="shared" si="2"/>
        <v/>
      </c>
      <c r="M87" s="2"/>
      <c r="N87" s="2"/>
      <c r="O87" s="2"/>
      <c r="P87" s="2"/>
      <c r="Q87" s="2"/>
      <c r="R87" s="2"/>
      <c r="S87" s="2"/>
      <c r="T87" s="2"/>
    </row>
    <row r="88" spans="1:20">
      <c r="A88" s="2"/>
      <c r="B88" s="2"/>
      <c r="C88" s="2"/>
      <c r="D88" s="2"/>
      <c r="E88" s="2"/>
      <c r="F88" s="2"/>
      <c r="G88" s="2"/>
      <c r="H88" s="2"/>
      <c r="I88" s="2"/>
      <c r="J88" s="2"/>
      <c r="K88" s="8"/>
      <c r="L88" s="8" t="str">
        <f t="shared" si="2"/>
        <v/>
      </c>
      <c r="M88" s="2"/>
      <c r="N88" s="2"/>
      <c r="O88" s="2"/>
      <c r="P88" s="2"/>
      <c r="Q88" s="2"/>
      <c r="R88" s="2"/>
      <c r="S88" s="2"/>
      <c r="T88" s="2"/>
    </row>
    <row r="89" spans="1:20">
      <c r="A89" s="2"/>
      <c r="B89" s="2"/>
      <c r="C89" s="2"/>
      <c r="D89" s="2"/>
      <c r="E89" s="2"/>
      <c r="F89" s="2"/>
      <c r="G89" s="2"/>
      <c r="H89" s="2"/>
      <c r="I89" s="2"/>
      <c r="J89" s="2"/>
      <c r="K89" s="8"/>
      <c r="L89" s="8" t="str">
        <f t="shared" si="2"/>
        <v/>
      </c>
      <c r="M89" s="2"/>
      <c r="N89" s="2"/>
      <c r="O89" s="2"/>
      <c r="P89" s="2"/>
      <c r="Q89" s="2"/>
      <c r="R89" s="2"/>
      <c r="S89" s="2"/>
      <c r="T89" s="2"/>
    </row>
    <row r="90" spans="1:20">
      <c r="A90" s="2"/>
      <c r="B90" s="2"/>
      <c r="C90" s="2"/>
      <c r="D90" s="2"/>
      <c r="E90" s="2"/>
      <c r="F90" s="2"/>
      <c r="G90" s="2"/>
      <c r="H90" s="2"/>
      <c r="I90" s="2"/>
      <c r="J90" s="2"/>
      <c r="K90" s="8"/>
      <c r="L90" s="8" t="str">
        <f t="shared" si="2"/>
        <v/>
      </c>
      <c r="M90" s="2"/>
      <c r="N90" s="2"/>
      <c r="O90" s="2"/>
      <c r="P90" s="2"/>
      <c r="Q90" s="2"/>
      <c r="R90" s="2"/>
      <c r="S90" s="2"/>
      <c r="T90" s="2"/>
    </row>
    <row r="91" spans="1:20">
      <c r="A91" s="2"/>
      <c r="B91" s="2"/>
      <c r="C91" s="2"/>
      <c r="D91" s="2"/>
      <c r="E91" s="2"/>
      <c r="F91" s="2"/>
      <c r="G91" s="2"/>
      <c r="H91" s="2"/>
      <c r="I91" s="2"/>
      <c r="J91" s="2"/>
      <c r="K91" s="8"/>
      <c r="L91" s="8" t="str">
        <f t="shared" si="2"/>
        <v/>
      </c>
      <c r="M91" s="2"/>
      <c r="N91" s="2"/>
      <c r="O91" s="2"/>
      <c r="P91" s="2"/>
      <c r="Q91" s="2"/>
      <c r="R91" s="2"/>
      <c r="S91" s="2"/>
      <c r="T91" s="2"/>
    </row>
    <row r="92" spans="1:20">
      <c r="A92" s="2"/>
      <c r="B92" s="2"/>
      <c r="C92" s="2"/>
      <c r="D92" s="2"/>
      <c r="E92" s="2"/>
      <c r="F92" s="2"/>
      <c r="G92" s="2"/>
      <c r="H92" s="2"/>
      <c r="I92" s="2"/>
      <c r="J92" s="2"/>
      <c r="K92" s="8"/>
      <c r="L92" s="8" t="str">
        <f t="shared" si="2"/>
        <v/>
      </c>
      <c r="M92" s="2"/>
      <c r="N92" s="2"/>
      <c r="O92" s="2"/>
      <c r="P92" s="2"/>
      <c r="Q92" s="2"/>
      <c r="R92" s="2"/>
      <c r="S92" s="2"/>
      <c r="T92" s="2"/>
    </row>
    <row r="93" spans="1:20">
      <c r="A93" s="2"/>
      <c r="B93" s="2"/>
      <c r="C93" s="2"/>
      <c r="D93" s="2"/>
      <c r="E93" s="2"/>
      <c r="F93" s="2"/>
      <c r="G93" s="2"/>
      <c r="H93" s="2"/>
      <c r="I93" s="2"/>
      <c r="J93" s="2"/>
      <c r="K93" s="8"/>
      <c r="L93" s="8" t="str">
        <f t="shared" si="2"/>
        <v/>
      </c>
      <c r="M93" s="2"/>
      <c r="N93" s="2"/>
      <c r="O93" s="2"/>
      <c r="P93" s="2"/>
      <c r="Q93" s="2"/>
      <c r="R93" s="2"/>
      <c r="S93" s="2"/>
      <c r="T93" s="2"/>
    </row>
    <row r="94" spans="1:20">
      <c r="A94" s="2"/>
      <c r="B94" s="2"/>
      <c r="C94" s="2"/>
      <c r="D94" s="2"/>
      <c r="E94" s="2"/>
      <c r="F94" s="2"/>
      <c r="G94" s="2"/>
      <c r="H94" s="2"/>
      <c r="I94" s="2"/>
      <c r="J94" s="2"/>
      <c r="K94" s="8"/>
      <c r="L94" s="8" t="str">
        <f t="shared" si="2"/>
        <v/>
      </c>
      <c r="M94" s="2"/>
      <c r="N94" s="2"/>
      <c r="O94" s="2"/>
      <c r="P94" s="2"/>
      <c r="Q94" s="2"/>
      <c r="R94" s="2"/>
      <c r="S94" s="2"/>
      <c r="T94" s="2"/>
    </row>
    <row r="95" spans="1:20">
      <c r="A95" s="2"/>
      <c r="B95" s="2"/>
      <c r="C95" s="2"/>
      <c r="D95" s="2"/>
      <c r="E95" s="2"/>
      <c r="F95" s="2"/>
      <c r="G95" s="2"/>
      <c r="H95" s="2"/>
      <c r="I95" s="2"/>
      <c r="J95" s="2"/>
      <c r="K95" s="8"/>
      <c r="L95" s="8" t="str">
        <f t="shared" si="2"/>
        <v/>
      </c>
      <c r="M95" s="2"/>
      <c r="N95" s="2"/>
      <c r="O95" s="2"/>
      <c r="P95" s="2"/>
      <c r="Q95" s="2"/>
      <c r="R95" s="2"/>
      <c r="S95" s="2"/>
      <c r="T95" s="2"/>
    </row>
    <row r="96" spans="1:20">
      <c r="A96" s="2"/>
      <c r="B96" s="2"/>
      <c r="C96" s="2"/>
      <c r="D96" s="2"/>
      <c r="E96" s="2"/>
      <c r="F96" s="2"/>
      <c r="G96" s="2"/>
      <c r="H96" s="2"/>
      <c r="I96" s="2"/>
      <c r="J96" s="2"/>
      <c r="K96" s="8"/>
      <c r="L96" s="8" t="str">
        <f t="shared" si="2"/>
        <v/>
      </c>
      <c r="M96" s="2"/>
      <c r="N96" s="2"/>
      <c r="O96" s="2"/>
      <c r="P96" s="2"/>
      <c r="Q96" s="2"/>
      <c r="R96" s="2"/>
      <c r="S96" s="2"/>
      <c r="T96" s="2"/>
    </row>
    <row r="97" spans="1:20">
      <c r="A97" s="2"/>
      <c r="B97" s="2"/>
      <c r="C97" s="2"/>
      <c r="D97" s="2"/>
      <c r="E97" s="2"/>
      <c r="F97" s="2"/>
      <c r="G97" s="2"/>
      <c r="H97" s="2"/>
      <c r="I97" s="2"/>
      <c r="J97" s="2"/>
      <c r="K97" s="8"/>
      <c r="L97" s="8" t="str">
        <f t="shared" si="2"/>
        <v/>
      </c>
      <c r="M97" s="2"/>
      <c r="N97" s="2"/>
      <c r="O97" s="2"/>
      <c r="P97" s="2"/>
      <c r="Q97" s="2"/>
      <c r="R97" s="2"/>
      <c r="S97" s="2"/>
      <c r="T97" s="2"/>
    </row>
    <row r="98" spans="1:20">
      <c r="A98" s="2"/>
      <c r="B98" s="2"/>
      <c r="C98" s="2"/>
      <c r="D98" s="2"/>
      <c r="E98" s="2"/>
      <c r="F98" s="2"/>
      <c r="G98" s="2"/>
      <c r="H98" s="2"/>
      <c r="I98" s="2"/>
      <c r="J98" s="2"/>
      <c r="K98" s="8"/>
      <c r="L98" s="8" t="str">
        <f t="shared" si="2"/>
        <v/>
      </c>
      <c r="M98" s="2"/>
      <c r="N98" s="2"/>
      <c r="O98" s="2"/>
      <c r="P98" s="2"/>
      <c r="Q98" s="2"/>
      <c r="R98" s="2"/>
      <c r="S98" s="2"/>
      <c r="T98" s="2"/>
    </row>
    <row r="99" spans="1:20">
      <c r="A99" s="2"/>
      <c r="B99" s="2"/>
      <c r="C99" s="2"/>
      <c r="D99" s="2"/>
      <c r="E99" s="2"/>
      <c r="F99" s="2"/>
      <c r="G99" s="2"/>
      <c r="H99" s="2"/>
      <c r="I99" s="2"/>
      <c r="J99" s="2"/>
      <c r="K99" s="8"/>
      <c r="L99" s="8" t="str">
        <f t="shared" si="2"/>
        <v/>
      </c>
      <c r="M99" s="2"/>
      <c r="N99" s="2"/>
      <c r="O99" s="2"/>
      <c r="P99" s="2"/>
      <c r="Q99" s="2"/>
      <c r="R99" s="2"/>
      <c r="S99" s="2"/>
      <c r="T99" s="2"/>
    </row>
    <row r="100" spans="1:2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"/>
      <c r="L100" s="8" t="str">
        <f t="shared" ref="L100:L101" si="3">IF(K100="","",K100-(J100*7))</f>
        <v/>
      </c>
      <c r="M100" s="2"/>
      <c r="N100" s="2"/>
      <c r="O100" s="2"/>
      <c r="P100" s="2"/>
      <c r="Q100" s="2"/>
      <c r="R100" s="2"/>
      <c r="S100" s="2"/>
      <c r="T100" s="2"/>
    </row>
    <row r="101" spans="1:2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8"/>
      <c r="L101" s="8" t="str">
        <f t="shared" si="3"/>
        <v/>
      </c>
      <c r="M101" s="2"/>
      <c r="N101" s="2"/>
      <c r="O101" s="2"/>
      <c r="P101" s="2"/>
      <c r="Q101" s="2"/>
      <c r="R101" s="2"/>
      <c r="S101" s="2"/>
      <c r="T101" s="2"/>
    </row>
  </sheetData>
  <mergeCells count="2">
    <mergeCell ref="A1:R1"/>
    <mergeCell ref="A2:R2"/>
  </mergeCells>
  <conditionalFormatting sqref="L4:L101">
    <cfRule type="expression" dxfId="3" priority="3">
      <formula>AND($L4&lt;&gt;"",$L4&lt;TODAY(),$R4&lt;&gt;"Ordered",$R4&lt;&gt;"Received")</formula>
    </cfRule>
  </conditionalFormatting>
  <conditionalFormatting sqref="Q4:Q101">
    <cfRule type="expression" dxfId="2" priority="1">
      <formula>Q4="Critical"</formula>
    </cfRule>
    <cfRule type="expression" dxfId="1" priority="2">
      <formula>Q4="High"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300-000000000000}">
          <x14:formula1>
            <xm:f>'Dropdown lists'!$E$2:$E$6</xm:f>
          </x14:formula1>
          <xm:sqref>N4:N101</xm:sqref>
        </x14:dataValidation>
        <x14:dataValidation type="list" xr:uid="{00000000-0002-0000-0300-000001000000}">
          <x14:formula1>
            <xm:f>'Dropdown lists'!$C$2:$C$6</xm:f>
          </x14:formula1>
          <xm:sqref>O4:O101</xm:sqref>
        </x14:dataValidation>
        <x14:dataValidation type="list" xr:uid="{00000000-0002-0000-0300-000002000000}">
          <x14:formula1>
            <xm:f>'Dropdown lists'!$D$2:$D$4</xm:f>
          </x14:formula1>
          <xm:sqref>P4:P101</xm:sqref>
        </x14:dataValidation>
        <x14:dataValidation type="list" xr:uid="{00000000-0002-0000-0300-000003000000}">
          <x14:formula1>
            <xm:f>'Dropdown lists'!$B$2:$B$5</xm:f>
          </x14:formula1>
          <xm:sqref>Q4:Q101</xm:sqref>
        </x14:dataValidation>
        <x14:dataValidation type="list" xr:uid="{00000000-0002-0000-0300-000004000000}">
          <x14:formula1>
            <xm:f>'Dropdown lists'!$F$2:$F$8</xm:f>
          </x14:formula1>
          <xm:sqref>R4:R101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1"/>
  <sheetViews>
    <sheetView workbookViewId="0">
      <selection sqref="A1:L1"/>
    </sheetView>
  </sheetViews>
  <sheetFormatPr defaultRowHeight="13.8"/>
  <cols>
    <col min="1" max="1" width="24" customWidth="1"/>
    <col min="2" max="2" width="22" customWidth="1"/>
    <col min="3" max="3" width="10" customWidth="1"/>
    <col min="4" max="4" width="18" customWidth="1"/>
    <col min="5" max="5" width="36" customWidth="1"/>
    <col min="6" max="6" width="30" customWidth="1"/>
    <col min="7" max="7" width="22" customWidth="1"/>
    <col min="8" max="8" width="24" customWidth="1"/>
    <col min="9" max="9" width="18" customWidth="1"/>
    <col min="10" max="10" width="16" customWidth="1"/>
    <col min="11" max="11" width="35" customWidth="1"/>
  </cols>
  <sheetData>
    <row r="1" spans="1:12" ht="25.65" customHeight="1">
      <c r="A1" s="9" t="s">
        <v>128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5.65" customHeight="1">
      <c r="A2" s="10" t="s">
        <v>129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7.6">
      <c r="A3" s="1" t="s">
        <v>87</v>
      </c>
      <c r="B3" s="1" t="s">
        <v>88</v>
      </c>
      <c r="C3" s="1" t="s">
        <v>89</v>
      </c>
      <c r="D3" s="1" t="s">
        <v>99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37</v>
      </c>
      <c r="J3" s="1" t="s">
        <v>134</v>
      </c>
      <c r="K3" s="1" t="s">
        <v>32</v>
      </c>
    </row>
    <row r="4" spans="1:12" ht="27.6">
      <c r="A4" s="2" t="s">
        <v>105</v>
      </c>
      <c r="B4" s="2"/>
      <c r="C4" s="2"/>
      <c r="D4" s="2" t="s">
        <v>108</v>
      </c>
      <c r="E4" s="2" t="s">
        <v>135</v>
      </c>
      <c r="F4" s="2" t="s">
        <v>136</v>
      </c>
      <c r="G4" s="2" t="s">
        <v>109</v>
      </c>
      <c r="H4" s="2" t="s">
        <v>109</v>
      </c>
      <c r="I4" s="2"/>
      <c r="J4" s="8"/>
      <c r="K4" s="2"/>
    </row>
    <row r="5" spans="1:12">
      <c r="A5" s="2" t="s">
        <v>113</v>
      </c>
      <c r="B5" s="2"/>
      <c r="C5" s="2"/>
      <c r="D5" s="2" t="s">
        <v>108</v>
      </c>
      <c r="E5" s="2" t="s">
        <v>137</v>
      </c>
      <c r="F5" s="2" t="s">
        <v>138</v>
      </c>
      <c r="G5" s="2" t="s">
        <v>109</v>
      </c>
      <c r="H5" s="2" t="s">
        <v>139</v>
      </c>
      <c r="I5" s="2"/>
      <c r="J5" s="8"/>
      <c r="K5" s="2"/>
    </row>
    <row r="6" spans="1:12">
      <c r="A6" s="2" t="s">
        <v>117</v>
      </c>
      <c r="B6" s="2"/>
      <c r="C6" s="2"/>
      <c r="D6" s="2" t="s">
        <v>119</v>
      </c>
      <c r="E6" s="2" t="s">
        <v>140</v>
      </c>
      <c r="F6" s="2" t="s">
        <v>141</v>
      </c>
      <c r="G6" s="2" t="s">
        <v>109</v>
      </c>
      <c r="H6" s="2" t="s">
        <v>109</v>
      </c>
      <c r="I6" s="2"/>
      <c r="J6" s="8"/>
      <c r="K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8"/>
      <c r="K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8"/>
      <c r="K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8"/>
      <c r="K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8"/>
      <c r="K10" s="2"/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8"/>
      <c r="K11" s="2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8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8"/>
      <c r="K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8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8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8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8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8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8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8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8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8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8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8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8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8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8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8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8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8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8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8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8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8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8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8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8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8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8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8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8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8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8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8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8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8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8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8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8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8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8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8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8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8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8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8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8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8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8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8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8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8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8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8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8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8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8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8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8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8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8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8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8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8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8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8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8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8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8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8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8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8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8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8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8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8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8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8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8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8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8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8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8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8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8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8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8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8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8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8"/>
      <c r="K101" s="2"/>
    </row>
  </sheetData>
  <mergeCells count="2">
    <mergeCell ref="A1:L1"/>
    <mergeCell ref="A2:L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400-000000000000}">
          <x14:formula1>
            <xm:f>'Dropdown lists'!$C$2:$C$6</xm:f>
          </x14:formula1>
          <xm:sqref>D4:D101</xm:sqref>
        </x14:dataValidation>
        <x14:dataValidation type="list" xr:uid="{00000000-0002-0000-0400-000001000000}">
          <x14:formula1>
            <xm:f>'Dropdown lists'!$D$2:$D$4</xm:f>
          </x14:formula1>
          <xm:sqref>G4:H101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1"/>
  <sheetViews>
    <sheetView workbookViewId="0">
      <selection sqref="A1:L1"/>
    </sheetView>
  </sheetViews>
  <sheetFormatPr defaultRowHeight="13.8"/>
  <cols>
    <col min="1" max="1" width="22" customWidth="1"/>
    <col min="2" max="2" width="24" customWidth="1"/>
    <col min="3" max="3" width="16" customWidth="1"/>
    <col min="4" max="8" width="18" customWidth="1"/>
    <col min="9" max="9" width="12" customWidth="1"/>
    <col min="10" max="10" width="16" customWidth="1"/>
    <col min="11" max="11" width="42" customWidth="1"/>
    <col min="12" max="12" width="35" customWidth="1"/>
  </cols>
  <sheetData>
    <row r="1" spans="1:12" ht="25.65" customHeight="1">
      <c r="A1" s="9" t="s">
        <v>142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5.65" customHeight="1">
      <c r="A2" s="10" t="s">
        <v>143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7.6">
      <c r="A3" s="1" t="s">
        <v>144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37</v>
      </c>
      <c r="K3" s="1" t="s">
        <v>153</v>
      </c>
      <c r="L3" s="1" t="s">
        <v>32</v>
      </c>
    </row>
    <row r="4" spans="1:12">
      <c r="A4" s="2" t="s">
        <v>154</v>
      </c>
      <c r="B4" s="2" t="s">
        <v>105</v>
      </c>
      <c r="C4" s="2" t="s">
        <v>155</v>
      </c>
      <c r="D4" s="8"/>
      <c r="E4" s="2" t="s">
        <v>107</v>
      </c>
      <c r="F4" s="2" t="s">
        <v>156</v>
      </c>
      <c r="G4" s="2" t="s">
        <v>157</v>
      </c>
      <c r="H4" s="2" t="s">
        <v>158</v>
      </c>
      <c r="I4" s="2" t="s">
        <v>110</v>
      </c>
      <c r="J4" s="2"/>
      <c r="K4" s="2" t="s">
        <v>159</v>
      </c>
      <c r="L4" s="2"/>
    </row>
    <row r="5" spans="1:12">
      <c r="A5" s="2" t="s">
        <v>160</v>
      </c>
      <c r="B5" s="2" t="s">
        <v>161</v>
      </c>
      <c r="C5" s="2" t="s">
        <v>155</v>
      </c>
      <c r="D5" s="8"/>
      <c r="E5" s="2" t="s">
        <v>107</v>
      </c>
      <c r="F5" s="2" t="s">
        <v>157</v>
      </c>
      <c r="G5" s="2" t="s">
        <v>157</v>
      </c>
      <c r="H5" s="2" t="s">
        <v>158</v>
      </c>
      <c r="I5" s="2" t="s">
        <v>127</v>
      </c>
      <c r="J5" s="2"/>
      <c r="K5" s="2" t="s">
        <v>162</v>
      </c>
      <c r="L5" s="2"/>
    </row>
    <row r="6" spans="1:12">
      <c r="A6" s="2"/>
      <c r="B6" s="2"/>
      <c r="C6" s="2"/>
      <c r="D6" s="8"/>
      <c r="E6" s="2"/>
      <c r="F6" s="2"/>
      <c r="G6" s="2"/>
      <c r="H6" s="2"/>
      <c r="I6" s="2"/>
      <c r="J6" s="2"/>
      <c r="K6" s="2"/>
      <c r="L6" s="2"/>
    </row>
    <row r="7" spans="1:12">
      <c r="A7" s="2"/>
      <c r="B7" s="2"/>
      <c r="C7" s="2"/>
      <c r="D7" s="8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8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8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8"/>
      <c r="E10" s="2"/>
      <c r="F10" s="2"/>
      <c r="G10" s="2"/>
      <c r="H10" s="2"/>
      <c r="I10" s="2"/>
      <c r="J10" s="2"/>
      <c r="K10" s="2"/>
      <c r="L10" s="2"/>
    </row>
    <row r="11" spans="1:12">
      <c r="A11" s="2"/>
      <c r="B11" s="2"/>
      <c r="C11" s="2"/>
      <c r="D11" s="8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8"/>
      <c r="E12" s="2"/>
      <c r="F12" s="2"/>
      <c r="G12" s="2"/>
      <c r="H12" s="2"/>
      <c r="I12" s="2"/>
      <c r="J12" s="2"/>
      <c r="K12" s="2"/>
      <c r="L12" s="2"/>
    </row>
    <row r="13" spans="1:12">
      <c r="A13" s="2"/>
      <c r="B13" s="2"/>
      <c r="C13" s="2"/>
      <c r="D13" s="8"/>
      <c r="E13" s="2"/>
      <c r="F13" s="2"/>
      <c r="G13" s="2"/>
      <c r="H13" s="2"/>
      <c r="I13" s="2"/>
      <c r="J13" s="2"/>
      <c r="K13" s="2"/>
      <c r="L13" s="2"/>
    </row>
    <row r="14" spans="1:12">
      <c r="A14" s="2"/>
      <c r="B14" s="2"/>
      <c r="C14" s="2"/>
      <c r="D14" s="8"/>
      <c r="E14" s="2"/>
      <c r="F14" s="2"/>
      <c r="G14" s="2"/>
      <c r="H14" s="2"/>
      <c r="I14" s="2"/>
      <c r="J14" s="2"/>
      <c r="K14" s="2"/>
      <c r="L14" s="2"/>
    </row>
    <row r="15" spans="1:12">
      <c r="A15" s="2"/>
      <c r="B15" s="2"/>
      <c r="C15" s="2"/>
      <c r="D15" s="8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8"/>
      <c r="E16" s="2"/>
      <c r="F16" s="2"/>
      <c r="G16" s="2"/>
      <c r="H16" s="2"/>
      <c r="I16" s="2"/>
      <c r="J16" s="2"/>
      <c r="K16" s="2"/>
      <c r="L16" s="2"/>
    </row>
    <row r="17" spans="1:12">
      <c r="A17" s="2"/>
      <c r="B17" s="2"/>
      <c r="C17" s="2"/>
      <c r="D17" s="8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8"/>
      <c r="E18" s="2"/>
      <c r="F18" s="2"/>
      <c r="G18" s="2"/>
      <c r="H18" s="2"/>
      <c r="I18" s="2"/>
      <c r="J18" s="2"/>
      <c r="K18" s="2"/>
      <c r="L18" s="2"/>
    </row>
    <row r="19" spans="1:12">
      <c r="A19" s="2"/>
      <c r="B19" s="2"/>
      <c r="C19" s="2"/>
      <c r="D19" s="8"/>
      <c r="E19" s="2"/>
      <c r="F19" s="2"/>
      <c r="G19" s="2"/>
      <c r="H19" s="2"/>
      <c r="I19" s="2"/>
      <c r="J19" s="2"/>
      <c r="K19" s="2"/>
      <c r="L19" s="2"/>
    </row>
    <row r="20" spans="1:12">
      <c r="A20" s="2"/>
      <c r="B20" s="2"/>
      <c r="C20" s="2"/>
      <c r="D20" s="8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8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8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8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8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8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8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8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8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8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8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8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8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8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8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8"/>
      <c r="E35" s="2"/>
      <c r="F35" s="2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8"/>
      <c r="E36" s="2"/>
      <c r="F36" s="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8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8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8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8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8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8"/>
      <c r="E43" s="2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8"/>
      <c r="E44" s="2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8"/>
      <c r="E46" s="2"/>
      <c r="F46" s="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8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8"/>
      <c r="E48" s="2"/>
      <c r="F48" s="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8"/>
      <c r="E49" s="2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8"/>
      <c r="E50" s="2"/>
      <c r="F50" s="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8"/>
      <c r="E51" s="2"/>
      <c r="F51" s="2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8"/>
      <c r="E52" s="2"/>
      <c r="F52" s="2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8"/>
      <c r="E53" s="2"/>
      <c r="F53" s="2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8"/>
      <c r="E54" s="2"/>
      <c r="F54" s="2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8"/>
      <c r="E55" s="2"/>
      <c r="F55" s="2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8"/>
      <c r="E56" s="2"/>
      <c r="F56" s="2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8"/>
      <c r="E57" s="2"/>
      <c r="F57" s="2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8"/>
      <c r="E58" s="2"/>
      <c r="F58" s="2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8"/>
      <c r="E59" s="2"/>
      <c r="F59" s="2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8"/>
      <c r="E60" s="2"/>
      <c r="F60" s="2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8"/>
      <c r="E61" s="2"/>
      <c r="F61" s="2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8"/>
      <c r="E62" s="2"/>
      <c r="F62" s="2"/>
      <c r="G62" s="2"/>
      <c r="H62" s="2"/>
      <c r="I62" s="2"/>
      <c r="J62" s="2"/>
      <c r="K62" s="2"/>
      <c r="L62" s="2"/>
    </row>
    <row r="63" spans="1:12">
      <c r="A63" s="2"/>
      <c r="B63" s="2"/>
      <c r="C63" s="2"/>
      <c r="D63" s="8"/>
      <c r="E63" s="2"/>
      <c r="F63" s="2"/>
      <c r="G63" s="2"/>
      <c r="H63" s="2"/>
      <c r="I63" s="2"/>
      <c r="J63" s="2"/>
      <c r="K63" s="2"/>
      <c r="L63" s="2"/>
    </row>
    <row r="64" spans="1:12">
      <c r="A64" s="2"/>
      <c r="B64" s="2"/>
      <c r="C64" s="2"/>
      <c r="D64" s="8"/>
      <c r="E64" s="2"/>
      <c r="F64" s="2"/>
      <c r="G64" s="2"/>
      <c r="H64" s="2"/>
      <c r="I64" s="2"/>
      <c r="J64" s="2"/>
      <c r="K64" s="2"/>
      <c r="L64" s="2"/>
    </row>
    <row r="65" spans="1:12">
      <c r="A65" s="2"/>
      <c r="B65" s="2"/>
      <c r="C65" s="2"/>
      <c r="D65" s="8"/>
      <c r="E65" s="2"/>
      <c r="F65" s="2"/>
      <c r="G65" s="2"/>
      <c r="H65" s="2"/>
      <c r="I65" s="2"/>
      <c r="J65" s="2"/>
      <c r="K65" s="2"/>
      <c r="L65" s="2"/>
    </row>
    <row r="66" spans="1:12">
      <c r="A66" s="2"/>
      <c r="B66" s="2"/>
      <c r="C66" s="2"/>
      <c r="D66" s="8"/>
      <c r="E66" s="2"/>
      <c r="F66" s="2"/>
      <c r="G66" s="2"/>
      <c r="H66" s="2"/>
      <c r="I66" s="2"/>
      <c r="J66" s="2"/>
      <c r="K66" s="2"/>
      <c r="L66" s="2"/>
    </row>
    <row r="67" spans="1:12">
      <c r="A67" s="2"/>
      <c r="B67" s="2"/>
      <c r="C67" s="2"/>
      <c r="D67" s="8"/>
      <c r="E67" s="2"/>
      <c r="F67" s="2"/>
      <c r="G67" s="2"/>
      <c r="H67" s="2"/>
      <c r="I67" s="2"/>
      <c r="J67" s="2"/>
      <c r="K67" s="2"/>
      <c r="L67" s="2"/>
    </row>
    <row r="68" spans="1:12">
      <c r="A68" s="2"/>
      <c r="B68" s="2"/>
      <c r="C68" s="2"/>
      <c r="D68" s="8"/>
      <c r="E68" s="2"/>
      <c r="F68" s="2"/>
      <c r="G68" s="2"/>
      <c r="H68" s="2"/>
      <c r="I68" s="2"/>
      <c r="J68" s="2"/>
      <c r="K68" s="2"/>
      <c r="L68" s="2"/>
    </row>
    <row r="69" spans="1:12">
      <c r="A69" s="2"/>
      <c r="B69" s="2"/>
      <c r="C69" s="2"/>
      <c r="D69" s="8"/>
      <c r="E69" s="2"/>
      <c r="F69" s="2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8"/>
      <c r="E70" s="2"/>
      <c r="F70" s="2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8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8"/>
      <c r="E72" s="2"/>
      <c r="F72" s="2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8"/>
      <c r="E73" s="2"/>
      <c r="F73" s="2"/>
      <c r="G73" s="2"/>
      <c r="H73" s="2"/>
      <c r="I73" s="2"/>
      <c r="J73" s="2"/>
      <c r="K73" s="2"/>
      <c r="L73" s="2"/>
    </row>
    <row r="74" spans="1:12">
      <c r="A74" s="2"/>
      <c r="B74" s="2"/>
      <c r="C74" s="2"/>
      <c r="D74" s="8"/>
      <c r="E74" s="2"/>
      <c r="F74" s="2"/>
      <c r="G74" s="2"/>
      <c r="H74" s="2"/>
      <c r="I74" s="2"/>
      <c r="J74" s="2"/>
      <c r="K74" s="2"/>
      <c r="L74" s="2"/>
    </row>
    <row r="75" spans="1:12">
      <c r="A75" s="2"/>
      <c r="B75" s="2"/>
      <c r="C75" s="2"/>
      <c r="D75" s="8"/>
      <c r="E75" s="2"/>
      <c r="F75" s="2"/>
      <c r="G75" s="2"/>
      <c r="H75" s="2"/>
      <c r="I75" s="2"/>
      <c r="J75" s="2"/>
      <c r="K75" s="2"/>
      <c r="L75" s="2"/>
    </row>
    <row r="76" spans="1:12">
      <c r="A76" s="2"/>
      <c r="B76" s="2"/>
      <c r="C76" s="2"/>
      <c r="D76" s="8"/>
      <c r="E76" s="2"/>
      <c r="F76" s="2"/>
      <c r="G76" s="2"/>
      <c r="H76" s="2"/>
      <c r="I76" s="2"/>
      <c r="J76" s="2"/>
      <c r="K76" s="2"/>
      <c r="L76" s="2"/>
    </row>
    <row r="77" spans="1:12">
      <c r="A77" s="2"/>
      <c r="B77" s="2"/>
      <c r="C77" s="2"/>
      <c r="D77" s="8"/>
      <c r="E77" s="2"/>
      <c r="F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8"/>
      <c r="E78" s="2"/>
      <c r="F78" s="2"/>
      <c r="G78" s="2"/>
      <c r="H78" s="2"/>
      <c r="I78" s="2"/>
      <c r="J78" s="2"/>
      <c r="K78" s="2"/>
      <c r="L78" s="2"/>
    </row>
    <row r="79" spans="1:12">
      <c r="A79" s="2"/>
      <c r="B79" s="2"/>
      <c r="C79" s="2"/>
      <c r="D79" s="8"/>
      <c r="E79" s="2"/>
      <c r="F79" s="2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8"/>
      <c r="E80" s="2"/>
      <c r="F80" s="2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8"/>
      <c r="E81" s="2"/>
      <c r="F81" s="2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8"/>
      <c r="E82" s="2"/>
      <c r="F82" s="2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8"/>
      <c r="E83" s="2"/>
      <c r="F83" s="2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8"/>
      <c r="E84" s="2"/>
      <c r="F84" s="2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8"/>
      <c r="E85" s="2"/>
      <c r="F85" s="2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8"/>
      <c r="E86" s="2"/>
      <c r="F86" s="2"/>
      <c r="G86" s="2"/>
      <c r="H86" s="2"/>
      <c r="I86" s="2"/>
      <c r="J86" s="2"/>
      <c r="K86" s="2"/>
      <c r="L86" s="2"/>
    </row>
    <row r="87" spans="1:12">
      <c r="A87" s="2"/>
      <c r="B87" s="2"/>
      <c r="C87" s="2"/>
      <c r="D87" s="8"/>
      <c r="E87" s="2"/>
      <c r="F87" s="2"/>
      <c r="G87" s="2"/>
      <c r="H87" s="2"/>
      <c r="I87" s="2"/>
      <c r="J87" s="2"/>
      <c r="K87" s="2"/>
      <c r="L87" s="2"/>
    </row>
    <row r="88" spans="1:12">
      <c r="A88" s="2"/>
      <c r="B88" s="2"/>
      <c r="C88" s="2"/>
      <c r="D88" s="8"/>
      <c r="E88" s="2"/>
      <c r="F88" s="2"/>
      <c r="G88" s="2"/>
      <c r="H88" s="2"/>
      <c r="I88" s="2"/>
      <c r="J88" s="2"/>
      <c r="K88" s="2"/>
      <c r="L88" s="2"/>
    </row>
    <row r="89" spans="1:12">
      <c r="A89" s="2"/>
      <c r="B89" s="2"/>
      <c r="C89" s="2"/>
      <c r="D89" s="8"/>
      <c r="E89" s="2"/>
      <c r="F89" s="2"/>
      <c r="G89" s="2"/>
      <c r="H89" s="2"/>
      <c r="I89" s="2"/>
      <c r="J89" s="2"/>
      <c r="K89" s="2"/>
      <c r="L89" s="2"/>
    </row>
    <row r="90" spans="1:12">
      <c r="A90" s="2"/>
      <c r="B90" s="2"/>
      <c r="C90" s="2"/>
      <c r="D90" s="8"/>
      <c r="E90" s="2"/>
      <c r="F90" s="2"/>
      <c r="G90" s="2"/>
      <c r="H90" s="2"/>
      <c r="I90" s="2"/>
      <c r="J90" s="2"/>
      <c r="K90" s="2"/>
      <c r="L90" s="2"/>
    </row>
    <row r="91" spans="1:12">
      <c r="A91" s="2"/>
      <c r="B91" s="2"/>
      <c r="C91" s="2"/>
      <c r="D91" s="8"/>
      <c r="E91" s="2"/>
      <c r="F91" s="2"/>
      <c r="G91" s="2"/>
      <c r="H91" s="2"/>
      <c r="I91" s="2"/>
      <c r="J91" s="2"/>
      <c r="K91" s="2"/>
      <c r="L91" s="2"/>
    </row>
    <row r="92" spans="1:12">
      <c r="A92" s="2"/>
      <c r="B92" s="2"/>
      <c r="C92" s="2"/>
      <c r="D92" s="8"/>
      <c r="E92" s="2"/>
      <c r="F92" s="2"/>
      <c r="G92" s="2"/>
      <c r="H92" s="2"/>
      <c r="I92" s="2"/>
      <c r="J92" s="2"/>
      <c r="K92" s="2"/>
      <c r="L92" s="2"/>
    </row>
    <row r="93" spans="1:12">
      <c r="A93" s="2"/>
      <c r="B93" s="2"/>
      <c r="C93" s="2"/>
      <c r="D93" s="8"/>
      <c r="E93" s="2"/>
      <c r="F93" s="2"/>
      <c r="G93" s="2"/>
      <c r="H93" s="2"/>
      <c r="I93" s="2"/>
      <c r="J93" s="2"/>
      <c r="K93" s="2"/>
      <c r="L93" s="2"/>
    </row>
    <row r="94" spans="1:12">
      <c r="A94" s="2"/>
      <c r="B94" s="2"/>
      <c r="C94" s="2"/>
      <c r="D94" s="8"/>
      <c r="E94" s="2"/>
      <c r="F94" s="2"/>
      <c r="G94" s="2"/>
      <c r="H94" s="2"/>
      <c r="I94" s="2"/>
      <c r="J94" s="2"/>
      <c r="K94" s="2"/>
      <c r="L94" s="2"/>
    </row>
    <row r="95" spans="1:12">
      <c r="A95" s="2"/>
      <c r="B95" s="2"/>
      <c r="C95" s="2"/>
      <c r="D95" s="8"/>
      <c r="E95" s="2"/>
      <c r="F95" s="2"/>
      <c r="G95" s="2"/>
      <c r="H95" s="2"/>
      <c r="I95" s="2"/>
      <c r="J95" s="2"/>
      <c r="K95" s="2"/>
      <c r="L95" s="2"/>
    </row>
    <row r="96" spans="1:12">
      <c r="A96" s="2"/>
      <c r="B96" s="2"/>
      <c r="C96" s="2"/>
      <c r="D96" s="8"/>
      <c r="E96" s="2"/>
      <c r="F96" s="2"/>
      <c r="G96" s="2"/>
      <c r="H96" s="2"/>
      <c r="I96" s="2"/>
      <c r="J96" s="2"/>
      <c r="K96" s="2"/>
      <c r="L96" s="2"/>
    </row>
    <row r="97" spans="1:12">
      <c r="A97" s="2"/>
      <c r="B97" s="2"/>
      <c r="C97" s="2"/>
      <c r="D97" s="8"/>
      <c r="E97" s="2"/>
      <c r="F97" s="2"/>
      <c r="G97" s="2"/>
      <c r="H97" s="2"/>
      <c r="I97" s="2"/>
      <c r="J97" s="2"/>
      <c r="K97" s="2"/>
      <c r="L97" s="2"/>
    </row>
    <row r="98" spans="1:12">
      <c r="A98" s="2"/>
      <c r="B98" s="2"/>
      <c r="C98" s="2"/>
      <c r="D98" s="8"/>
      <c r="E98" s="2"/>
      <c r="F98" s="2"/>
      <c r="G98" s="2"/>
      <c r="H98" s="2"/>
      <c r="I98" s="2"/>
      <c r="J98" s="2"/>
      <c r="K98" s="2"/>
      <c r="L98" s="2"/>
    </row>
    <row r="99" spans="1:12">
      <c r="A99" s="2"/>
      <c r="B99" s="2"/>
      <c r="C99" s="2"/>
      <c r="D99" s="8"/>
      <c r="E99" s="2"/>
      <c r="F99" s="2"/>
      <c r="G99" s="2"/>
      <c r="H99" s="2"/>
      <c r="I99" s="2"/>
      <c r="J99" s="2"/>
      <c r="K99" s="2"/>
      <c r="L99" s="2"/>
    </row>
    <row r="100" spans="1:12">
      <c r="A100" s="2"/>
      <c r="B100" s="2"/>
      <c r="C100" s="2"/>
      <c r="D100" s="8"/>
      <c r="E100" s="2"/>
      <c r="F100" s="2"/>
      <c r="G100" s="2"/>
      <c r="H100" s="2"/>
      <c r="I100" s="2"/>
      <c r="J100" s="2"/>
      <c r="K100" s="2"/>
      <c r="L100" s="2"/>
    </row>
    <row r="101" spans="1:12">
      <c r="A101" s="2"/>
      <c r="B101" s="2"/>
      <c r="C101" s="2"/>
      <c r="D101" s="8"/>
      <c r="E101" s="2"/>
      <c r="F101" s="2"/>
      <c r="G101" s="2"/>
      <c r="H101" s="2"/>
      <c r="I101" s="2"/>
      <c r="J101" s="2"/>
      <c r="K101" s="2"/>
      <c r="L101" s="2"/>
    </row>
  </sheetData>
  <mergeCells count="2">
    <mergeCell ref="A1:L1"/>
    <mergeCell ref="A2:L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500-000000000000}">
          <x14:formula1>
            <xm:f>'Dropdown lists'!$A$2:$A$6</xm:f>
          </x14:formula1>
          <xm:sqref>E4:G101</xm:sqref>
        </x14:dataValidation>
        <x14:dataValidation type="list" xr:uid="{00000000-0002-0000-0500-000001000000}">
          <x14:formula1>
            <xm:f>'Dropdown lists'!$B$2:$B$5</xm:f>
          </x14:formula1>
          <xm:sqref>I4:I101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1"/>
  <sheetViews>
    <sheetView workbookViewId="0">
      <selection sqref="A1:K1"/>
    </sheetView>
  </sheetViews>
  <sheetFormatPr defaultRowHeight="13.8"/>
  <cols>
    <col min="1" max="1" width="14" customWidth="1"/>
    <col min="2" max="2" width="20" customWidth="1"/>
    <col min="3" max="3" width="22" customWidth="1"/>
    <col min="4" max="4" width="18" customWidth="1"/>
    <col min="5" max="5" width="24" customWidth="1"/>
    <col min="6" max="7" width="14" customWidth="1"/>
    <col min="8" max="9" width="18" customWidth="1"/>
    <col min="10" max="10" width="16" customWidth="1"/>
    <col min="11" max="11" width="35" customWidth="1"/>
  </cols>
  <sheetData>
    <row r="1" spans="1:11" ht="25.65" customHeight="1">
      <c r="A1" s="9" t="s">
        <v>163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5.65" customHeight="1">
      <c r="A2" s="10" t="s">
        <v>164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" t="s">
        <v>165</v>
      </c>
      <c r="B3" s="1" t="s">
        <v>166</v>
      </c>
      <c r="C3" s="1" t="s">
        <v>86</v>
      </c>
      <c r="D3" s="1" t="s">
        <v>167</v>
      </c>
      <c r="E3" s="1" t="s">
        <v>87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37</v>
      </c>
      <c r="K3" s="1" t="s">
        <v>32</v>
      </c>
    </row>
    <row r="4" spans="1:11">
      <c r="A4" s="2" t="s">
        <v>172</v>
      </c>
      <c r="B4" s="2" t="s">
        <v>103</v>
      </c>
      <c r="C4" s="2" t="s">
        <v>104</v>
      </c>
      <c r="D4" s="2"/>
      <c r="E4" s="2" t="s">
        <v>105</v>
      </c>
      <c r="F4" s="2">
        <v>4</v>
      </c>
      <c r="G4" s="2">
        <v>0</v>
      </c>
      <c r="H4" s="2" t="s">
        <v>43</v>
      </c>
      <c r="I4" s="2"/>
      <c r="J4" s="2"/>
      <c r="K4" s="2"/>
    </row>
    <row r="5" spans="1:11">
      <c r="A5" s="2" t="s">
        <v>173</v>
      </c>
      <c r="B5" s="2" t="s">
        <v>111</v>
      </c>
      <c r="C5" s="2" t="s">
        <v>112</v>
      </c>
      <c r="D5" s="2"/>
      <c r="E5" s="2" t="s">
        <v>113</v>
      </c>
      <c r="F5" s="2">
        <v>2</v>
      </c>
      <c r="G5" s="2">
        <v>0</v>
      </c>
      <c r="H5" s="2" t="s">
        <v>43</v>
      </c>
      <c r="I5" s="2"/>
      <c r="J5" s="2"/>
      <c r="K5" s="2"/>
    </row>
    <row r="6" spans="1:11">
      <c r="A6" s="2" t="s">
        <v>174</v>
      </c>
      <c r="B6" s="2" t="s">
        <v>115</v>
      </c>
      <c r="C6" s="2" t="s">
        <v>116</v>
      </c>
      <c r="D6" s="2"/>
      <c r="E6" s="2" t="s">
        <v>117</v>
      </c>
      <c r="F6" s="2">
        <v>1</v>
      </c>
      <c r="G6" s="2">
        <v>0</v>
      </c>
      <c r="H6" s="2" t="s">
        <v>43</v>
      </c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</sheetData>
  <mergeCells count="2">
    <mergeCell ref="A1:K1"/>
    <mergeCell ref="A2:K2"/>
  </mergeCells>
  <conditionalFormatting sqref="H4:H101">
    <cfRule type="expression" dxfId="0" priority="1">
      <formula>H4="Ready"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600-000000000000}">
          <x14:formula1>
            <xm:f>'Dropdown lists'!$G$2:$G$6</xm:f>
          </x14:formula1>
          <xm:sqref>H4:H101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selection sqref="A1:K1"/>
    </sheetView>
  </sheetViews>
  <sheetFormatPr defaultRowHeight="13.8"/>
  <cols>
    <col min="1" max="1" width="24" customWidth="1"/>
    <col min="2" max="2" width="22" customWidth="1"/>
    <col min="3" max="3" width="18" customWidth="1"/>
    <col min="4" max="4" width="34" customWidth="1"/>
    <col min="5" max="5" width="18" customWidth="1"/>
    <col min="6" max="6" width="26" customWidth="1"/>
    <col min="7" max="7" width="20" customWidth="1"/>
    <col min="8" max="8" width="22" customWidth="1"/>
    <col min="9" max="9" width="16" customWidth="1"/>
    <col min="10" max="10" width="14" customWidth="1"/>
    <col min="11" max="11" width="35" customWidth="1"/>
  </cols>
  <sheetData>
    <row r="1" spans="1:11" ht="25.65" customHeight="1">
      <c r="A1" s="9" t="s">
        <v>175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5.65" customHeight="1">
      <c r="A2" s="10" t="s">
        <v>176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7.6">
      <c r="A3" s="1" t="s">
        <v>87</v>
      </c>
      <c r="B3" s="1" t="s">
        <v>86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37</v>
      </c>
      <c r="J3" s="1" t="s">
        <v>183</v>
      </c>
      <c r="K3" s="1" t="s">
        <v>32</v>
      </c>
    </row>
    <row r="4" spans="1:11">
      <c r="A4" s="2"/>
      <c r="B4" s="2"/>
      <c r="C4" s="2" t="s">
        <v>126</v>
      </c>
      <c r="D4" s="2"/>
      <c r="E4" s="2" t="s">
        <v>126</v>
      </c>
      <c r="F4" s="2" t="s">
        <v>126</v>
      </c>
      <c r="G4" s="2" t="s">
        <v>126</v>
      </c>
      <c r="H4" s="2" t="s">
        <v>126</v>
      </c>
      <c r="I4" s="2"/>
      <c r="J4" s="8"/>
      <c r="K4" s="2"/>
    </row>
    <row r="5" spans="1:11">
      <c r="A5" s="2"/>
      <c r="B5" s="2"/>
      <c r="C5" s="2" t="s">
        <v>126</v>
      </c>
      <c r="D5" s="2"/>
      <c r="E5" s="2" t="s">
        <v>126</v>
      </c>
      <c r="F5" s="2" t="s">
        <v>126</v>
      </c>
      <c r="G5" s="2" t="s">
        <v>126</v>
      </c>
      <c r="H5" s="2" t="s">
        <v>126</v>
      </c>
      <c r="I5" s="2"/>
      <c r="J5" s="8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8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8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8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8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8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8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8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8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8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8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8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8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8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8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8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8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8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8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8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8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8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8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8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8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8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8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8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8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8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8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8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8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8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8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8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8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8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8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8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8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8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8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8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8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8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8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8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8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8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8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8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8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8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8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8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8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8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8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8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8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8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8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8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8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8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8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8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8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8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8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8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8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8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8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8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8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8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8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8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8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8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8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8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8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8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8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8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8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8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8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8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8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8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8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8"/>
      <c r="K101" s="2"/>
    </row>
  </sheetData>
  <mergeCells count="2">
    <mergeCell ref="A1:K1"/>
    <mergeCell ref="A2:K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700-000000000000}">
          <x14:formula1>
            <xm:f>'Dropdown lists'!$H$2:$H$3</xm:f>
          </x14:formula1>
          <xm:sqref>C4:H101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sqref="A1:H1"/>
    </sheetView>
  </sheetViews>
  <sheetFormatPr defaultRowHeight="13.8"/>
  <cols>
    <col min="1" max="8" width="24" customWidth="1"/>
  </cols>
  <sheetData>
    <row r="1" spans="1:8" ht="25.65" customHeight="1">
      <c r="A1" s="13" t="s">
        <v>38</v>
      </c>
      <c r="B1" s="13" t="s">
        <v>152</v>
      </c>
      <c r="C1" s="13" t="s">
        <v>99</v>
      </c>
      <c r="D1" s="13" t="s">
        <v>184</v>
      </c>
      <c r="E1" s="13" t="s">
        <v>98</v>
      </c>
      <c r="F1" s="13" t="s">
        <v>102</v>
      </c>
      <c r="G1" s="13" t="s">
        <v>170</v>
      </c>
      <c r="H1" s="13" t="s">
        <v>185</v>
      </c>
    </row>
    <row r="2" spans="1:8" ht="25.65" customHeight="1">
      <c r="A2" s="10" t="s">
        <v>43</v>
      </c>
      <c r="B2" s="10" t="s">
        <v>186</v>
      </c>
      <c r="C2" s="10" t="s">
        <v>125</v>
      </c>
      <c r="D2" s="10" t="s">
        <v>109</v>
      </c>
      <c r="E2" s="10" t="s">
        <v>187</v>
      </c>
      <c r="F2" s="10" t="s">
        <v>43</v>
      </c>
      <c r="G2" s="10" t="s">
        <v>43</v>
      </c>
      <c r="H2" s="10" t="s">
        <v>109</v>
      </c>
    </row>
    <row r="3" spans="1:8">
      <c r="A3" t="s">
        <v>188</v>
      </c>
      <c r="B3" t="s">
        <v>127</v>
      </c>
      <c r="C3" t="s">
        <v>108</v>
      </c>
      <c r="D3" t="s">
        <v>126</v>
      </c>
      <c r="E3" t="s">
        <v>107</v>
      </c>
      <c r="F3" t="s">
        <v>189</v>
      </c>
      <c r="G3" t="s">
        <v>190</v>
      </c>
      <c r="H3" t="s">
        <v>126</v>
      </c>
    </row>
    <row r="4" spans="1:8">
      <c r="A4" t="s">
        <v>191</v>
      </c>
      <c r="B4" t="s">
        <v>110</v>
      </c>
      <c r="C4" t="s">
        <v>119</v>
      </c>
      <c r="D4" t="s">
        <v>139</v>
      </c>
      <c r="E4" t="s">
        <v>192</v>
      </c>
      <c r="F4" t="s">
        <v>193</v>
      </c>
      <c r="G4" t="s">
        <v>194</v>
      </c>
    </row>
    <row r="5" spans="1:8">
      <c r="A5" t="s">
        <v>195</v>
      </c>
      <c r="B5" t="s">
        <v>120</v>
      </c>
      <c r="C5" t="s">
        <v>196</v>
      </c>
      <c r="E5" t="s">
        <v>197</v>
      </c>
      <c r="F5" t="s">
        <v>198</v>
      </c>
      <c r="G5" t="s">
        <v>199</v>
      </c>
    </row>
    <row r="6" spans="1:8">
      <c r="A6" t="s">
        <v>200</v>
      </c>
      <c r="C6" t="s">
        <v>156</v>
      </c>
      <c r="E6" t="s">
        <v>156</v>
      </c>
      <c r="F6" t="s">
        <v>201</v>
      </c>
      <c r="G6" t="s">
        <v>200</v>
      </c>
    </row>
    <row r="7" spans="1:8">
      <c r="F7" t="s">
        <v>202</v>
      </c>
    </row>
    <row r="8" spans="1:8">
      <c r="F8" t="s">
        <v>200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Start here</vt:lpstr>
      <vt:lpstr>Overview</vt:lpstr>
      <vt:lpstr>Planning calendar</vt:lpstr>
      <vt:lpstr>Parts calendar</vt:lpstr>
      <vt:lpstr>Drawing and inspection</vt:lpstr>
      <vt:lpstr>Supplier readiness</vt:lpstr>
      <vt:lpstr>Kitting and dispatch</vt:lpstr>
      <vt:lpstr>Post shutdown review</vt:lpstr>
      <vt:lpstr>Dropdown lists</vt:lpstr>
    </vt:vector>
  </TitlesOfParts>
  <Company>Alfred Lewis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Williams</dc:creator>
  <cp:lastModifiedBy>Chandra Kumar</cp:lastModifiedBy>
  <dcterms:created xsi:type="dcterms:W3CDTF">2026-06-11T11:50:36Z</dcterms:created>
  <dcterms:modified xsi:type="dcterms:W3CDTF">2026-06-23T10:13:03Z</dcterms:modified>
</cp:coreProperties>
</file>